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605" windowHeight="9225" firstSheet="2" activeTab="2"/>
  </bookViews>
  <sheets>
    <sheet name="Kangatang" sheetId="1" state="veryHidden" r:id="rId1"/>
    <sheet name="Sheet3" sheetId="2" r:id="rId2"/>
    <sheet name="Cân đối" sheetId="3" r:id="rId3"/>
    <sheet name="THU" sheetId="4" r:id="rId4"/>
    <sheet name="CHI" sheetId="5" r:id="rId5"/>
  </sheets>
  <externalReferences>
    <externalReference r:id="rId8"/>
    <externalReference r:id="rId9"/>
    <externalReference r:id="rId10"/>
    <externalReference r:id="rId11"/>
    <externalReference r:id="rId12"/>
    <externalReference r:id="rId13"/>
    <externalReference r:id="rId14"/>
  </externalReferences>
  <definedNames>
    <definedName name="_1">#REF!</definedName>
    <definedName name="_1000A01">#N/A</definedName>
    <definedName name="_2">#REF!</definedName>
    <definedName name="_CON1">#REF!</definedName>
    <definedName name="_CON2">#REF!</definedName>
    <definedName name="_ddn400">#REF!</definedName>
    <definedName name="_ddn600">#REF!</definedName>
    <definedName name="_Fill" hidden="1">#REF!</definedName>
    <definedName name="_Key1" hidden="1">#REF!</definedName>
    <definedName name="_Key2" hidden="1">#REF!</definedName>
    <definedName name="_MAC12">#REF!</definedName>
    <definedName name="_MAC46">#REF!</definedName>
    <definedName name="_NCL100">#REF!</definedName>
    <definedName name="_NCL200">#REF!</definedName>
    <definedName name="_NCL250">#REF!</definedName>
    <definedName name="_NET2">#REF!</definedName>
    <definedName name="_nin190">#REF!</definedName>
    <definedName name="_Order1" hidden="1">255</definedName>
    <definedName name="_Order2" hidden="1">255</definedName>
    <definedName name="_Sat27">#REF!</definedName>
    <definedName name="_Sat6">#REF!</definedName>
    <definedName name="_sc1">#REF!</definedName>
    <definedName name="_SC2">#REF!</definedName>
    <definedName name="_sc3">#REF!</definedName>
    <definedName name="_SN3">#REF!</definedName>
    <definedName name="_Sort" hidden="1">#REF!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z593">#REF!</definedName>
    <definedName name="_VL100">#REF!</definedName>
    <definedName name="_VL200">#REF!</definedName>
    <definedName name="_VL250">#REF!</definedName>
    <definedName name="A">#REF!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35_">#REF!</definedName>
    <definedName name="A50_">#REF!</definedName>
    <definedName name="A70_">#REF!</definedName>
    <definedName name="A95_">#REF!</definedName>
    <definedName name="AA">#REF!</definedName>
    <definedName name="AC120_">#REF!</definedName>
    <definedName name="AC35_">#REF!</definedName>
    <definedName name="AC50_">#REF!</definedName>
    <definedName name="AC70_">#REF!</definedName>
    <definedName name="AC95_">#REF!</definedName>
    <definedName name="ag15F80">#REF!</definedName>
    <definedName name="All_Item">#REF!</definedName>
    <definedName name="ALPIN">#N/A</definedName>
    <definedName name="ALPJYOU">#N/A</definedName>
    <definedName name="ALPTOI">#N/A</definedName>
    <definedName name="BB">#REF!</definedName>
    <definedName name="BOQ">#REF!</definedName>
    <definedName name="buoc">#REF!</definedName>
    <definedName name="BVCISUMMARY">#REF!</definedName>
    <definedName name="C_">#REF!</definedName>
    <definedName name="CANON" localSheetId="2" hidden="1">{"'Sheet1'!$L$16"}</definedName>
    <definedName name="CANON" hidden="1">{"'Sheet1'!$L$16"}</definedName>
    <definedName name="Category_All">#REF!</definedName>
    <definedName name="CATIN">#N/A</definedName>
    <definedName name="CATJYOU">#N/A</definedName>
    <definedName name="CATREC">#N/A</definedName>
    <definedName name="CATSYU">#N/A</definedName>
    <definedName name="CC">#REF!</definedName>
    <definedName name="CCS">#REF!</definedName>
    <definedName name="CDD">#REF!</definedName>
    <definedName name="CH">#REF!</definedName>
    <definedName name="CK">#REF!</definedName>
    <definedName name="CLVC3">0.1</definedName>
    <definedName name="CLVCTB">#REF!</definedName>
    <definedName name="CLVL">#REF!</definedName>
    <definedName name="Cöï_ly_vaän_chuyeãn">#REF!</definedName>
    <definedName name="CÖÏ_LY_VAÄN_CHUYEÅN">#REF!</definedName>
    <definedName name="COMMON">#REF!</definedName>
    <definedName name="CON_EQP_COS">#REF!</definedName>
    <definedName name="CON_EQP_COST">#REF!</definedName>
    <definedName name="CONST_EQ">#REF!</definedName>
    <definedName name="COVER">#REF!</definedName>
    <definedName name="CPC">#REF!</definedName>
    <definedName name="CPVC100">#REF!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URRENCY">#REF!</definedName>
    <definedName name="CX">#REF!</definedName>
    <definedName name="D_7101A_B">#REF!</definedName>
    <definedName name="DD">#REF!</definedName>
    <definedName name="dgnc">#REF!</definedName>
    <definedName name="dgvl">#REF!</definedName>
    <definedName name="ds1pnc">#REF!</definedName>
    <definedName name="ds1pvl">#REF!</definedName>
    <definedName name="ds3pnc">#REF!</definedName>
    <definedName name="ds3pvl">#REF!</definedName>
    <definedName name="DSUMDATA">#REF!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f">#REF!</definedName>
    <definedName name="f92F56">#REF!</definedName>
    <definedName name="FACTOR">#REF!</definedName>
    <definedName name="G">#REF!</definedName>
    <definedName name="gl3p">#REF!</definedName>
    <definedName name="h" localSheetId="2" hidden="1">{"'Sheet1'!$L$16"}</definedName>
    <definedName name="h" hidden="1">{"'Sheet1'!$L$16"}</definedName>
    <definedName name="Heä_soá_laép_xaø_H">1.7</definedName>
    <definedName name="heä_soá_sình_laày">#REF!</definedName>
    <definedName name="HOME_MANP">#REF!</definedName>
    <definedName name="HOMEOFFICE_COST">#REF!</definedName>
    <definedName name="HSCT3">0.1</definedName>
    <definedName name="hsdc1">#REF!</definedName>
    <definedName name="HSDN">2.5</definedName>
    <definedName name="HSHH">#REF!</definedName>
    <definedName name="HSHHUT">#REF!</definedName>
    <definedName name="HSSL">#REF!</definedName>
    <definedName name="HSVC1">#REF!</definedName>
    <definedName name="HSVC2">#REF!</definedName>
    <definedName name="HSVC3">#REF!</definedName>
    <definedName name="HTML_CodePage" hidden="1">950</definedName>
    <definedName name="HTML_Control" localSheetId="2"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uy" localSheetId="2" hidden="1">{"'Sheet1'!$L$16"}</definedName>
    <definedName name="huy" hidden="1">{"'Sheet1'!$L$16"}</definedName>
    <definedName name="IDLAB_COST">#REF!</definedName>
    <definedName name="IND_LAB">#REF!</definedName>
    <definedName name="INDMANP">#REF!</definedName>
    <definedName name="j">#REF!</definedName>
    <definedName name="k">#REF!</definedName>
    <definedName name="kp1ph">#REF!</definedName>
    <definedName name="l">#REF!</definedName>
    <definedName name="Lmk">#REF!</definedName>
    <definedName name="LN">#REF!</definedName>
    <definedName name="Lo">#REF!</definedName>
    <definedName name="m">#REF!</definedName>
    <definedName name="M12ba3p">#REF!</definedName>
    <definedName name="M12bb1p">#REF!</definedName>
    <definedName name="M12cbnc">#REF!</definedName>
    <definedName name="M12cbvl">#REF!</definedName>
    <definedName name="M14bb1p">#REF!</definedName>
    <definedName name="m8aanc">#REF!</definedName>
    <definedName name="m8aavl">#REF!</definedName>
    <definedName name="Ma3pnc">#REF!</definedName>
    <definedName name="Ma3pvl">#REF!</definedName>
    <definedName name="Maa3pnc">#REF!</definedName>
    <definedName name="Maa3pvl">#REF!</definedName>
    <definedName name="MAJ_CON_EQP">#REF!</definedName>
    <definedName name="Mba1p">#REF!</definedName>
    <definedName name="Mba3p">#REF!</definedName>
    <definedName name="Mbb3p">#REF!</definedName>
    <definedName name="Mbn1p">#REF!</definedName>
    <definedName name="MG_A">#REF!</definedName>
    <definedName name="MTMAC12">#REF!</definedName>
    <definedName name="mtram">#REF!</definedName>
    <definedName name="n">#REF!</definedName>
    <definedName name="n1pig">#REF!</definedName>
    <definedName name="n1pind">#REF!</definedName>
    <definedName name="n1ping">#REF!</definedName>
    <definedName name="n1pint">#REF!</definedName>
    <definedName name="nc1p">#REF!</definedName>
    <definedName name="nc3p">#REF!</definedName>
    <definedName name="NCBD100">#REF!</definedName>
    <definedName name="NCBD200">#REF!</definedName>
    <definedName name="NCBD250">#REF!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hn">#REF!</definedName>
    <definedName name="nig">#REF!</definedName>
    <definedName name="nig1p">#REF!</definedName>
    <definedName name="nig3p">#REF!</definedName>
    <definedName name="nignc1p">#REF!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1p">#REF!</definedName>
    <definedName name="nindnc3p">#REF!</definedName>
    <definedName name="nindvl1p">#REF!</definedName>
    <definedName name="nindvl3p">#REF!</definedName>
    <definedName name="ning1p">#REF!</definedName>
    <definedName name="ningnc1p">#REF!</definedName>
    <definedName name="ningvl1p">#REF!</definedName>
    <definedName name="ninnc3p">#REF!</definedName>
    <definedName name="nint1p">#REF!</definedName>
    <definedName name="nintnc1p">#REF!</definedName>
    <definedName name="nintvl1p">#REF!</definedName>
    <definedName name="ninvl3p">#REF!</definedName>
    <definedName name="nl">#REF!</definedName>
    <definedName name="nl1p">#REF!</definedName>
    <definedName name="nl3p">#REF!</definedName>
    <definedName name="nlnc3p">#REF!</definedName>
    <definedName name="nlnc3pha">#REF!</definedName>
    <definedName name="NLTK1p">#REF!</definedName>
    <definedName name="nlvl3p">#REF!</definedName>
    <definedName name="nn">#REF!</definedName>
    <definedName name="nn1p">#REF!</definedName>
    <definedName name="nn3p">#REF!</definedName>
    <definedName name="nnnc3p">#REF!</definedName>
    <definedName name="nnvl3p">#REF!</definedName>
    <definedName name="PChe">#REF!</definedName>
    <definedName name="PK">#REF!</definedName>
    <definedName name="PRICE">#REF!</definedName>
    <definedName name="PRICE1">#REF!</definedName>
    <definedName name="PRINT_AREA_MI">#REF!</definedName>
    <definedName name="_xlnm.Print_Titles" localSheetId="2">'Cân đối'!$7:$9</definedName>
    <definedName name="_xlnm.Print_Titles" localSheetId="4">'CHI'!$7:$9</definedName>
    <definedName name="_xlnm.Print_Titles" localSheetId="3">'THU'!$7:$8</definedName>
    <definedName name="_xlnm.Print_Titles">#N/A</definedName>
    <definedName name="PRINT_TITLES_MI">#REF!</definedName>
    <definedName name="PRINTA">#REF!</definedName>
    <definedName name="PRINTB">#REF!</definedName>
    <definedName name="PRINTC">#REF!</definedName>
    <definedName name="PROPOSAL">#REF!</definedName>
    <definedName name="ra11p">#REF!</definedName>
    <definedName name="ra13p">#REF!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SCH">#REF!</definedName>
    <definedName name="SDMONG">#REF!</definedName>
    <definedName name="SIZE">#REF!</definedName>
    <definedName name="SL_CRD">#REF!</definedName>
    <definedName name="SL_CRS">#REF!</definedName>
    <definedName name="SL_CS">#REF!</definedName>
    <definedName name="SL_DD">#REF!</definedName>
    <definedName name="soc3p">#REF!</definedName>
    <definedName name="SORT">#REF!</definedName>
    <definedName name="SPEC">#REF!</definedName>
    <definedName name="SPECSUMMARY">#REF!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#REF!</definedName>
    <definedName name="t101p">#REF!</definedName>
    <definedName name="t103p">#REF!</definedName>
    <definedName name="t10nc1p">#REF!</definedName>
    <definedName name="t10vl1p">#REF!</definedName>
    <definedName name="t121p">#REF!</definedName>
    <definedName name="t123p">#REF!</definedName>
    <definedName name="t141p">#REF!</definedName>
    <definedName name="t143p">#REF!</definedName>
    <definedName name="t14nc3p">#REF!</definedName>
    <definedName name="t14vl3p">#REF!</definedName>
    <definedName name="tbtram">#REF!</definedName>
    <definedName name="TC">#REF!</definedName>
    <definedName name="TC_NHANH1">#REF!</definedName>
    <definedName name="td1p">#REF!</definedName>
    <definedName name="td3p">#REF!</definedName>
    <definedName name="tdnc1p">#REF!</definedName>
    <definedName name="tdtr2cnc">#REF!</definedName>
    <definedName name="tdtr2cvl">#REF!</definedName>
    <definedName name="tdvl1p">#REF!</definedName>
    <definedName name="THGO1pnc">#REF!</definedName>
    <definedName name="thht">#REF!</definedName>
    <definedName name="THI">#REF!</definedName>
    <definedName name="thkp3">#REF!</definedName>
    <definedName name="thtt">#REF!</definedName>
    <definedName name="TITAN">#REF!</definedName>
    <definedName name="TK">#REF!</definedName>
    <definedName name="TLAC120">#REF!</definedName>
    <definedName name="TLAC35">#REF!</definedName>
    <definedName name="TLAC50">#REF!</definedName>
    <definedName name="TLAC70">#REF!</definedName>
    <definedName name="TLAC95">#REF!</definedName>
    <definedName name="TPLRP">#REF!</definedName>
    <definedName name="TRADE2">#REF!</definedName>
    <definedName name="TT_1P">#REF!</definedName>
    <definedName name="TT_3p">#REF!</definedName>
    <definedName name="ttronmk">#REF!</definedName>
    <definedName name="tv75nc">#REF!</definedName>
    <definedName name="tv75vl">#REF!</definedName>
    <definedName name="VARIINST">#REF!</definedName>
    <definedName name="VARIPURC">#REF!</definedName>
    <definedName name="VCHT">#REF!</definedName>
    <definedName name="VCTT">#REF!</definedName>
    <definedName name="vd3p">#REF!</definedName>
    <definedName name="vl1p">#REF!</definedName>
    <definedName name="vl3p">#REF!</definedName>
    <definedName name="vldn400">#REF!</definedName>
    <definedName name="vldn600">#REF!</definedName>
    <definedName name="vltram">#REF!</definedName>
    <definedName name="vr3p">#REF!</definedName>
    <definedName name="W">#REF!</definedName>
    <definedName name="wrn.chi._.tiÆt." localSheetId="2" hidden="1">{#N/A,#N/A,FALSE,"Chi ti?t"}</definedName>
    <definedName name="wrn.chi._.tiÆt." hidden="1">{#N/A,#N/A,FALSE,"Chi ti?t"}</definedName>
    <definedName name="X">#REF!</definedName>
    <definedName name="x1pind">#REF!</definedName>
    <definedName name="x1ping">#REF!</definedName>
    <definedName name="x1pint">#REF!</definedName>
    <definedName name="XCCT">0.5</definedName>
    <definedName name="xfco">#REF!</definedName>
    <definedName name="xfco3p">#REF!</definedName>
    <definedName name="xfcotnc">#REF!</definedName>
    <definedName name="xfcotvl">#REF!</definedName>
    <definedName name="xhn">#REF!</definedName>
    <definedName name="xig">#REF!</definedName>
    <definedName name="xig1">#REF!</definedName>
    <definedName name="xig1p">#REF!</definedName>
    <definedName name="xig3p">#REF!</definedName>
    <definedName name="xignc3p">#REF!</definedName>
    <definedName name="xigvl3p">#REF!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3p">#REF!</definedName>
    <definedName name="xint1p">#REF!</definedName>
    <definedName name="xinvl3p">#REF!</definedName>
    <definedName name="xit">#REF!</definedName>
    <definedName name="xit1">#REF!</definedName>
    <definedName name="xit1p">#REF!</definedName>
    <definedName name="xit2nc3p">#REF!</definedName>
    <definedName name="xit2vl3p">#REF!</definedName>
    <definedName name="xit3p">#REF!</definedName>
    <definedName name="xitnc3p">#REF!</definedName>
    <definedName name="xitvl3p">#REF!</definedName>
    <definedName name="Z">#REF!</definedName>
    <definedName name="ZYX">#REF!</definedName>
    <definedName name="ZZZ">#REF!</definedName>
  </definedNames>
  <calcPr fullCalcOnLoad="1"/>
</workbook>
</file>

<file path=xl/sharedStrings.xml><?xml version="1.0" encoding="utf-8"?>
<sst xmlns="http://schemas.openxmlformats.org/spreadsheetml/2006/main" count="172" uniqueCount="127">
  <si>
    <t>A</t>
  </si>
  <si>
    <t>I</t>
  </si>
  <si>
    <t>II</t>
  </si>
  <si>
    <t>III</t>
  </si>
  <si>
    <t>IV</t>
  </si>
  <si>
    <t>THU TỪ DNNN TRUNG ƯƠNG</t>
  </si>
  <si>
    <t>THU TỪ DNNN ĐỊA PHƯƠNG</t>
  </si>
  <si>
    <t>B</t>
  </si>
  <si>
    <t xml:space="preserve"> - THỦY LỢI PHÍ</t>
  </si>
  <si>
    <t>V</t>
  </si>
  <si>
    <t>Đơn vị: triệu đồng</t>
  </si>
  <si>
    <t xml:space="preserve"> CHI CÂN ĐỐI NSĐP</t>
  </si>
  <si>
    <t xml:space="preserve"> - SỰ NGHIỆP GIAO THÔNG</t>
  </si>
  <si>
    <t xml:space="preserve"> - CHƯƠNG TRÌNH NN NÔNG THÔN</t>
  </si>
  <si>
    <t xml:space="preserve"> - SN KINH TẾ KHÁC</t>
  </si>
  <si>
    <t xml:space="preserve"> SN GIÁO DỤC</t>
  </si>
  <si>
    <t xml:space="preserve"> SN ĐÀO TẠO</t>
  </si>
  <si>
    <t xml:space="preserve"> - SN NÔNG LÂM NGHIỆP, PCLB</t>
  </si>
  <si>
    <t>BỘI THU NS</t>
  </si>
  <si>
    <t>STT</t>
  </si>
  <si>
    <t>C</t>
  </si>
  <si>
    <t>THU NSNN TRÊN ĐỊA BÀN</t>
  </si>
  <si>
    <t>Thu nội địa</t>
  </si>
  <si>
    <t>Thu từ dầu thô</t>
  </si>
  <si>
    <t>Thu viện trợ</t>
  </si>
  <si>
    <t>Từ các khoản thu phân chia</t>
  </si>
  <si>
    <t>Các khoản thu NSĐP được hưởng 100%</t>
  </si>
  <si>
    <t xml:space="preserve"> TỔNG CHI NSĐP</t>
  </si>
  <si>
    <t>Chi đầu tư phát triển</t>
  </si>
  <si>
    <t>Chi đầu tư cho các dự án</t>
  </si>
  <si>
    <t>Chi đầu tư phát triển khác</t>
  </si>
  <si>
    <t>Chi thường xuyên</t>
  </si>
  <si>
    <t>Trong đó:</t>
  </si>
  <si>
    <t>Chi trả nợ lãi do chính quyền địa phương vay</t>
  </si>
  <si>
    <t>D</t>
  </si>
  <si>
    <t>CHI CHUYỂN NGUỒN SANG NĂM SAU</t>
  </si>
  <si>
    <t>Thu chuyển nguồn từ năm trước chuyển sang</t>
  </si>
  <si>
    <t>Thu từ khu vực DNNN</t>
  </si>
  <si>
    <t>Thu từ khu vực DN có vốn ĐTNN</t>
  </si>
  <si>
    <t>Thu từ khu vực kinh tế NQD</t>
  </si>
  <si>
    <t>Thuế thu nhập cá nhân</t>
  </si>
  <si>
    <t>Thuế bảo vệ môi trường</t>
  </si>
  <si>
    <t>Các khoản thu về nhà, đất</t>
  </si>
  <si>
    <t>Lệ phí trước bạ</t>
  </si>
  <si>
    <t>Thu phí, lệ phí</t>
  </si>
  <si>
    <t>Thu cấp quyền khai thác khoáng sản</t>
  </si>
  <si>
    <t>Thu hồi vốn, cổ tức, lợi nhuận được chia của NN và lợi nhuận sau thuế còn lại sau khi trích lập các quỹ của DNNN</t>
  </si>
  <si>
    <t>Thu từ hoạt động XSKT</t>
  </si>
  <si>
    <t>Thu từ quỹ đất công ích, hoa lợi công sản khác</t>
  </si>
  <si>
    <t>Thu khác ngân sách</t>
  </si>
  <si>
    <t>Thu từ hoạt động XNK</t>
  </si>
  <si>
    <t>3=2/1</t>
  </si>
  <si>
    <t>DỰ TOÁN NĂM</t>
  </si>
  <si>
    <t>CÙNG KỲ NĂM TRƯỚC</t>
  </si>
  <si>
    <t>Thuế xuất khẩu</t>
  </si>
  <si>
    <t>Thuế nhập khẩu</t>
  </si>
  <si>
    <t>Thuế TTĐB từ hàng hóa nhập khẩu</t>
  </si>
  <si>
    <t>Thuế BVMT từ hàng hóa nhập khẩu</t>
  </si>
  <si>
    <t>Thuế khác</t>
  </si>
  <si>
    <t>THU NSĐP ĐƯỢC HƯỞNG THEO PHÂN CẤP</t>
  </si>
  <si>
    <t>SO SÁNH TH VỚI (%)</t>
  </si>
  <si>
    <t>NỘI DUNG</t>
  </si>
  <si>
    <t>Chi đầu tư và hỗ trợ vốn cho các DN cung cấp sản phẩm, DV công ích do NN đặt hàng, các tổ chức kinh tế, các tổ chức tài chính của địa phương theo quy định của pháp luật</t>
  </si>
  <si>
    <t>Chi giáo dục - đào tạo và dạy nghề</t>
  </si>
  <si>
    <t>Chi khoa học và công nghệ</t>
  </si>
  <si>
    <t>Chi sự nghiệp y tế, dân số và gia đình</t>
  </si>
  <si>
    <t>Chi sự nghiệp phát thanh, truyền hình</t>
  </si>
  <si>
    <t>Chi sự nghiệp môi trường và KTTC</t>
  </si>
  <si>
    <t>Chi sự nghiệp kinh tế</t>
  </si>
  <si>
    <t>Chi quản lý hành chính</t>
  </si>
  <si>
    <t>Chi đảm bảo xã hội</t>
  </si>
  <si>
    <t>Chi trả nợ lãi các khoản do chính quyền địa phương vay</t>
  </si>
  <si>
    <t>Chi bổ sung quỹ dự trữ tài chính</t>
  </si>
  <si>
    <t>Dự phòng ngân sách</t>
  </si>
  <si>
    <t>CHI TỪ NGUỒN BỔ SUNG CÓ MỤC TIÊU TỪ NSTW CHO NSĐP</t>
  </si>
  <si>
    <t>Chương trình mục tiêu quốc gia</t>
  </si>
  <si>
    <t>Cho các chương trình dự án quan trọng vốn đầu tư</t>
  </si>
  <si>
    <t>Cho các nhiệm vụ, chính sách KP thường xuyên</t>
  </si>
  <si>
    <t xml:space="preserve"> - QUY HOẠCH DỰ ÁN</t>
  </si>
  <si>
    <t>SO SÁNH THỰC HIỆN VỚI (%)</t>
  </si>
  <si>
    <t>Thu cân đối NSNN</t>
  </si>
  <si>
    <t>Thu cân đối từ hoạt động XNK</t>
  </si>
  <si>
    <t>Chi cân đối NSĐP</t>
  </si>
  <si>
    <t>Chi từ nguồn bổ sung có mục tiêu từ NSTW cho NSĐP</t>
  </si>
  <si>
    <t>TỔNG THU NSNN TRÊN ĐỊA BÀN</t>
  </si>
  <si>
    <t>TỔNG CHI NSĐP</t>
  </si>
  <si>
    <t>1</t>
  </si>
  <si>
    <t>2</t>
  </si>
  <si>
    <t>3</t>
  </si>
  <si>
    <t>4</t>
  </si>
  <si>
    <t>Mức vay Quốc hội đồng y</t>
  </si>
  <si>
    <t>VI</t>
  </si>
  <si>
    <t>Chi tạm ứng</t>
  </si>
  <si>
    <t>6</t>
  </si>
  <si>
    <t>Thu viện trợ, huy động đóng góp</t>
  </si>
  <si>
    <t>1'</t>
  </si>
  <si>
    <t>7</t>
  </si>
  <si>
    <t>Thuế sử dụng đất nông nghiệp</t>
  </si>
  <si>
    <t>Thuế sử dụng đất phi nông nghiệp</t>
  </si>
  <si>
    <t>Thu tiền sử dụng đất</t>
  </si>
  <si>
    <t>Tiền cho thuê đất, thuê mặt nước</t>
  </si>
  <si>
    <t>Tiền cho thuê và tiền bán nhà ở thuộc sở hữu NN</t>
  </si>
  <si>
    <t>DỰ TOÁN NĂM 2019 (NSĐP)</t>
  </si>
  <si>
    <t>Chi sự nghiệp văn hóa thông tin</t>
  </si>
  <si>
    <t>Chi sự nghiệp thể dục thể thao</t>
  </si>
  <si>
    <t>8</t>
  </si>
  <si>
    <t>9</t>
  </si>
  <si>
    <t>10</t>
  </si>
  <si>
    <t>CHI TRẢ NỢ GỐC</t>
  </si>
  <si>
    <t>Thuế GTGT thu từ hàng hóa nhập khẩu</t>
  </si>
  <si>
    <t>Chi từ nguồn vốn vay</t>
  </si>
  <si>
    <t>Chi trả nợ vốn vay</t>
  </si>
  <si>
    <t>5</t>
  </si>
  <si>
    <t>BỘI CHI NS</t>
  </si>
  <si>
    <t>Biểu 59/CK-NSNN</t>
  </si>
  <si>
    <t>Biểu 60/CK-NSNN</t>
  </si>
  <si>
    <t>Biểu 61/CK-NSNN</t>
  </si>
  <si>
    <t>THỰC HIỆN THU NGÂN SÁCH NHÀ NƯỚC 6 THÁNG NĂM 2021</t>
  </si>
  <si>
    <t>DỰ TOÁN NĂM 2021</t>
  </si>
  <si>
    <t>DỰ TOÁN
NĂM 2021</t>
  </si>
  <si>
    <t>THỰC HIỆN 6 THÁNG NĂM 2020</t>
  </si>
  <si>
    <t>THỰC HIỆN 9 THÁNG</t>
  </si>
  <si>
    <t>(Kèm theo Công văn số:          /STC-QLNS ngày       /10/2021 của Sở Tài chính Hải Dương)</t>
  </si>
  <si>
    <t>THỰC HIỆN CHI NGÂN SÁCH ĐỊA PHƯƠNG 9 THÁNG NĂM 2021</t>
  </si>
  <si>
    <t>THỰC HIỆN
9 THÁNG</t>
  </si>
  <si>
    <t xml:space="preserve">  CÂN ĐỐI NGÂN SÁCH ĐỊA PHƯƠNG 9 THÁNG NĂM 2021</t>
  </si>
  <si>
    <t>(Kèm theo Công văn số            /STC-QLNS ngày  08/10/2021 của Sở Tài chính Hải Dương)</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</si>
</sst>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
    <numFmt numFmtId="170" formatCode="_(* #,##0_);_(* \(#,##0\);_(* &quot;-&quot;??_);_(@_)"/>
    <numFmt numFmtId="171" formatCode="_(* #,##0.000_);_(* \(#,##0.000\);_(* &quot;-&quot;???_);_(@_)"/>
    <numFmt numFmtId="172" formatCode="m/d"/>
    <numFmt numFmtId="173" formatCode="&quot;ß&quot;#,##0;\-&quot;&quot;\ß&quot;&quot;#,##0"/>
    <numFmt numFmtId="174" formatCode="\t0.00%"/>
    <numFmt numFmtId="175" formatCode="\t#\ ??/??"/>
    <numFmt numFmtId="176" formatCode="#,##0;\(#,##0\)"/>
    <numFmt numFmtId="177" formatCode="&quot;\&quot;#,##0.00;[Red]\-&quot;\&quot;#,##0.00"/>
    <numFmt numFmtId="178" formatCode="&quot;\&quot;#,##0;[Red]&quot;\&quot;\-#,##0"/>
    <numFmt numFmtId="179" formatCode="&quot;\&quot;#,##0.00;[Red]&quot;\&quot;\-#,##0.00"/>
    <numFmt numFmtId="180" formatCode="\$#,##0\ ;\(\$#,##0\)"/>
    <numFmt numFmtId="181" formatCode="#,##0,"/>
    <numFmt numFmtId="182" formatCode="&quot;\&quot;#,##0;\-&quot;\&quot;#,##0"/>
    <numFmt numFmtId="183" formatCode="&quot;\&quot;#,##0;[Red]\-&quot;\&quot;#,##0"/>
    <numFmt numFmtId="184" formatCode="&quot;\&quot;#,##0.00;\-&quot;\&quot;#,##0.00"/>
  </numFmts>
  <fonts count="69">
    <font>
      <sz val="12"/>
      <name val=".VnTime"/>
      <family val="0"/>
    </font>
    <font>
      <sz val="11"/>
      <color indexed="8"/>
      <name val="Calibri"/>
      <family val="2"/>
    </font>
    <font>
      <sz val="10"/>
      <name val="Times New Roman"/>
      <family val="1"/>
    </font>
    <font>
      <sz val="10"/>
      <name val="Arial"/>
      <family val="2"/>
    </font>
    <font>
      <sz val="12"/>
      <name val="Arial"/>
      <family val="2"/>
    </font>
    <font>
      <sz val="8"/>
      <name val="Arial"/>
      <family val="2"/>
    </font>
    <font>
      <b/>
      <sz val="12"/>
      <name val="Arial"/>
      <family val="2"/>
    </font>
    <font>
      <b/>
      <sz val="18"/>
      <name val="Arial"/>
      <family val="2"/>
    </font>
    <font>
      <sz val="8"/>
      <color indexed="12"/>
      <name val="Helv"/>
      <family val="0"/>
    </font>
    <font>
      <sz val="7"/>
      <name val="Small Fonts"/>
      <family val="2"/>
    </font>
    <font>
      <b/>
      <i/>
      <sz val="16"/>
      <name val="Helv"/>
      <family val="2"/>
    </font>
    <font>
      <sz val="12"/>
      <name val="VNTime"/>
      <family val="0"/>
    </font>
    <font>
      <sz val="14"/>
      <name val="뼻뮝"/>
      <family val="3"/>
    </font>
    <font>
      <sz val="12"/>
      <name val="바탕체"/>
      <family val="3"/>
    </font>
    <font>
      <sz val="12"/>
      <name val="뼻뮝"/>
      <family val="1"/>
    </font>
    <font>
      <sz val="9"/>
      <name val="Arial"/>
      <family val="2"/>
    </font>
    <font>
      <sz val="10"/>
      <name val="굴림체"/>
      <family val="3"/>
    </font>
    <font>
      <sz val="12"/>
      <name val="Courier"/>
      <family val="3"/>
    </font>
    <font>
      <sz val="10"/>
      <name val=" "/>
      <family val="1"/>
    </font>
    <font>
      <sz val="12"/>
      <name val="Times New Roman"/>
      <family val="1"/>
    </font>
    <font>
      <sz val="8"/>
      <name val=".VnTime"/>
      <family val="2"/>
    </font>
    <font>
      <b/>
      <sz val="12"/>
      <name val="Times New Roman"/>
      <family val="1"/>
    </font>
    <font>
      <b/>
      <sz val="14"/>
      <name val="Times New Roman"/>
      <family val="1"/>
    </font>
    <font>
      <b/>
      <sz val="10"/>
      <name val="Times New Roman"/>
      <family val="1"/>
    </font>
    <font>
      <i/>
      <sz val="12"/>
      <name val="Times New Roman"/>
      <family val="1"/>
    </font>
    <font>
      <sz val="12"/>
      <color indexed="8"/>
      <name val="Times New Roman"/>
      <family val="1"/>
    </font>
    <font>
      <b/>
      <sz val="11"/>
      <name val="Times New Roman"/>
      <family val="1"/>
    </font>
    <font>
      <b/>
      <i/>
      <sz val="12"/>
      <name val="Times New Roman"/>
      <family val="1"/>
    </font>
    <font>
      <b/>
      <sz val="12"/>
      <color indexed="8"/>
      <name val="Times New Roman"/>
      <family val="1"/>
    </font>
    <font>
      <b/>
      <sz val="10"/>
      <color indexed="8"/>
      <name val="Times New Roman"/>
      <family val="1"/>
    </font>
    <font>
      <sz val="10"/>
      <color indexed="8"/>
      <name val="Times New Roman"/>
      <family val="1"/>
    </font>
    <font>
      <i/>
      <sz val="13"/>
      <name val="Times New Roman"/>
      <family val="1"/>
    </font>
    <font>
      <b/>
      <i/>
      <sz val="11"/>
      <name val="Times New Roman"/>
      <family val="1"/>
    </font>
    <font>
      <sz val="11"/>
      <color indexed="8"/>
      <name val="Times New Roman"/>
      <family val="1"/>
    </font>
    <font>
      <sz val="11"/>
      <name val="Times New Roman"/>
      <family val="1"/>
    </font>
    <font>
      <i/>
      <sz val="11"/>
      <name val="Times New Roman"/>
      <family val="1"/>
    </font>
    <font>
      <i/>
      <sz val="9"/>
      <name val="Times New Roman"/>
      <family val="1"/>
    </font>
    <font>
      <sz val="14"/>
      <name val="Times New Roman"/>
      <family val="1"/>
    </font>
    <font>
      <i/>
      <sz val="10"/>
      <color indexed="8"/>
      <name val="Times New Roman"/>
      <family val="1"/>
    </font>
    <font>
      <b/>
      <i/>
      <sz val="10"/>
      <name val="Times New Roman"/>
      <family val="1"/>
    </font>
    <font>
      <i/>
      <sz val="10"/>
      <name val="Times New Roman"/>
      <family val="1"/>
    </font>
    <font>
      <i/>
      <sz val="11"/>
      <color indexed="8"/>
      <name val="Times New Roman"/>
      <family val="1"/>
    </font>
    <font>
      <sz val="12"/>
      <color indexed="9"/>
      <name val="Times New Roman"/>
      <family val="1"/>
    </font>
    <font>
      <b/>
      <sz val="12"/>
      <color indexed="9"/>
      <name val="Times New Roman"/>
      <family val="1"/>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medium">
        <color indexed="63"/>
      </right>
      <top/>
      <bottom/>
    </border>
    <border>
      <left/>
      <right/>
      <top style="thin"/>
      <bottom style="double"/>
    </border>
    <border>
      <left style="thin"/>
      <right style="thin"/>
      <top/>
      <bottom style="hair"/>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border>
    <border>
      <left style="thin"/>
      <right/>
      <top/>
      <bottom/>
    </border>
    <border>
      <left/>
      <right/>
      <top/>
      <bottom style="thin"/>
    </border>
    <border>
      <left style="thin"/>
      <right style="thin"/>
      <top style="thin"/>
      <bottom/>
    </border>
    <border>
      <left style="thin"/>
      <right style="thin"/>
      <top/>
      <bottom style="thin"/>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176" fontId="2" fillId="0" borderId="0">
      <alignment/>
      <protection/>
    </xf>
    <xf numFmtId="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0" fontId="3" fillId="0" borderId="0" applyFont="0" applyFill="0" applyBorder="0" applyAlignment="0" applyProtection="0"/>
    <xf numFmtId="174" fontId="3" fillId="0" borderId="0">
      <alignment/>
      <protection/>
    </xf>
    <xf numFmtId="0" fontId="4" fillId="0" borderId="0" applyProtection="0">
      <alignment/>
    </xf>
    <xf numFmtId="175" fontId="3" fillId="0" borderId="0">
      <alignment/>
      <protection/>
    </xf>
    <xf numFmtId="0" fontId="61" fillId="0" borderId="0" applyNumberFormat="0" applyFill="0" applyBorder="0" applyAlignment="0" applyProtection="0"/>
    <xf numFmtId="2" fontId="4" fillId="0" borderId="0" applyProtection="0">
      <alignment/>
    </xf>
    <xf numFmtId="0" fontId="62" fillId="29" borderId="0" applyNumberFormat="0" applyBorder="0" applyAlignment="0" applyProtection="0"/>
    <xf numFmtId="38" fontId="5" fillId="30" borderId="0" applyNumberFormat="0" applyBorder="0" applyAlignment="0" applyProtection="0"/>
    <xf numFmtId="0" fontId="6" fillId="0" borderId="3" applyNumberFormat="0" applyAlignment="0" applyProtection="0"/>
    <xf numFmtId="0" fontId="6" fillId="0" borderId="4">
      <alignment horizontal="left" vertical="center"/>
      <protection/>
    </xf>
    <xf numFmtId="0" fontId="7" fillId="0" borderId="0" applyNumberFormat="0" applyFill="0" applyBorder="0" applyAlignment="0" applyProtection="0"/>
    <xf numFmtId="0" fontId="6" fillId="0" borderId="0" applyNumberFormat="0" applyFill="0" applyBorder="0" applyAlignment="0" applyProtection="0"/>
    <xf numFmtId="0" fontId="63" fillId="0" borderId="5" applyNumberFormat="0" applyFill="0" applyAlignment="0" applyProtection="0"/>
    <xf numFmtId="0" fontId="63" fillId="0" borderId="0" applyNumberFormat="0" applyFill="0" applyBorder="0" applyAlignment="0" applyProtection="0"/>
    <xf numFmtId="0" fontId="7" fillId="0" borderId="0" applyProtection="0">
      <alignment/>
    </xf>
    <xf numFmtId="0" fontId="6" fillId="0" borderId="0" applyProtection="0">
      <alignment/>
    </xf>
    <xf numFmtId="0" fontId="8" fillId="0" borderId="0">
      <alignment/>
      <protection/>
    </xf>
    <xf numFmtId="10" fontId="5" fillId="31" borderId="6" applyNumberFormat="0" applyBorder="0" applyAlignment="0" applyProtection="0"/>
    <xf numFmtId="0" fontId="64" fillId="0" borderId="7" applyNumberFormat="0" applyFill="0" applyAlignment="0" applyProtection="0"/>
    <xf numFmtId="172" fontId="3" fillId="0" borderId="0" applyFont="0" applyFill="0" applyBorder="0" applyAlignment="0" applyProtection="0"/>
    <xf numFmtId="173" fontId="3" fillId="0" borderId="0" applyFont="0" applyFill="0" applyBorder="0" applyAlignment="0" applyProtection="0"/>
    <xf numFmtId="0" fontId="4" fillId="0" borderId="0" applyNumberFormat="0" applyFont="0" applyFill="0" applyAlignment="0">
      <protection/>
    </xf>
    <xf numFmtId="0" fontId="65" fillId="32" borderId="0" applyNumberFormat="0" applyBorder="0" applyAlignment="0" applyProtection="0"/>
    <xf numFmtId="0" fontId="2" fillId="0" borderId="0">
      <alignment/>
      <protection/>
    </xf>
    <xf numFmtId="37" fontId="9" fillId="0" borderId="0">
      <alignment/>
      <protection/>
    </xf>
    <xf numFmtId="0" fontId="10" fillId="0" borderId="0">
      <alignment/>
      <protection/>
    </xf>
    <xf numFmtId="0" fontId="3" fillId="0" borderId="0">
      <alignment/>
      <protection/>
    </xf>
    <xf numFmtId="0" fontId="0" fillId="0" borderId="0">
      <alignment/>
      <protection/>
    </xf>
    <xf numFmtId="0" fontId="0" fillId="33" borderId="8" applyNumberFormat="0" applyFont="0" applyAlignment="0" applyProtection="0"/>
    <xf numFmtId="0" fontId="66" fillId="27" borderId="9" applyNumberFormat="0" applyAlignment="0" applyProtection="0"/>
    <xf numFmtId="9" fontId="0"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183" fontId="0" fillId="0" borderId="10">
      <alignment horizontal="right" vertical="center"/>
      <protection/>
    </xf>
    <xf numFmtId="184" fontId="0" fillId="0" borderId="10">
      <alignment horizontal="center"/>
      <protection/>
    </xf>
    <xf numFmtId="0" fontId="11" fillId="0" borderId="11">
      <alignment/>
      <protection/>
    </xf>
    <xf numFmtId="0" fontId="67" fillId="0" borderId="0" applyNumberFormat="0" applyFill="0" applyBorder="0" applyAlignment="0" applyProtection="0"/>
    <xf numFmtId="0" fontId="4" fillId="0" borderId="12" applyProtection="0">
      <alignment/>
    </xf>
    <xf numFmtId="171" fontId="0" fillId="0" borderId="0">
      <alignment/>
      <protection/>
    </xf>
    <xf numFmtId="182" fontId="0" fillId="0" borderId="6">
      <alignment/>
      <protection/>
    </xf>
    <xf numFmtId="0" fontId="68" fillId="0" borderId="0" applyNumberFormat="0" applyFill="0" applyBorder="0" applyAlignment="0" applyProtection="0"/>
    <xf numFmtId="40" fontId="12" fillId="0" borderId="0" applyFont="0" applyFill="0" applyBorder="0" applyAlignment="0" applyProtection="0"/>
    <xf numFmtId="38"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9" fontId="13" fillId="0" borderId="0" applyFont="0" applyFill="0" applyBorder="0" applyAlignment="0" applyProtection="0"/>
    <xf numFmtId="0" fontId="14" fillId="0" borderId="0">
      <alignment/>
      <protection/>
    </xf>
    <xf numFmtId="0" fontId="4" fillId="0" borderId="0">
      <alignment/>
      <protection/>
    </xf>
    <xf numFmtId="166" fontId="15" fillId="0" borderId="0" applyFont="0" applyFill="0" applyBorder="0" applyAlignment="0" applyProtection="0"/>
    <xf numFmtId="168" fontId="15" fillId="0" borderId="0" applyFont="0" applyFill="0" applyBorder="0" applyAlignment="0" applyProtection="0"/>
    <xf numFmtId="181" fontId="3" fillId="0" borderId="0" applyFont="0" applyFill="0" applyBorder="0" applyAlignment="0" applyProtection="0"/>
    <xf numFmtId="177" fontId="0" fillId="0" borderId="0" applyFont="0" applyFill="0" applyBorder="0" applyAlignment="0" applyProtection="0"/>
    <xf numFmtId="179" fontId="13" fillId="0" borderId="0" applyFont="0" applyFill="0" applyBorder="0" applyAlignment="0" applyProtection="0"/>
    <xf numFmtId="178" fontId="13" fillId="0" borderId="0" applyFont="0" applyFill="0" applyBorder="0" applyAlignment="0" applyProtection="0"/>
    <xf numFmtId="0" fontId="16" fillId="0" borderId="0">
      <alignment/>
      <protection/>
    </xf>
    <xf numFmtId="165" fontId="15" fillId="0" borderId="0" applyFont="0" applyFill="0" applyBorder="0" applyAlignment="0" applyProtection="0"/>
    <xf numFmtId="164" fontId="17" fillId="0" borderId="0" applyFont="0" applyFill="0" applyBorder="0" applyAlignment="0" applyProtection="0"/>
    <xf numFmtId="167" fontId="1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lignment vertical="center"/>
      <protection/>
    </xf>
  </cellStyleXfs>
  <cellXfs count="214">
    <xf numFmtId="0" fontId="0" fillId="0" borderId="0" xfId="0" applyAlignment="1">
      <alignment/>
    </xf>
    <xf numFmtId="0" fontId="19" fillId="0" borderId="0" xfId="76" applyFont="1">
      <alignment/>
      <protection/>
    </xf>
    <xf numFmtId="0" fontId="19" fillId="0" borderId="0" xfId="76" applyFont="1" applyAlignment="1">
      <alignment horizontal="center" vertical="center" wrapText="1"/>
      <protection/>
    </xf>
    <xf numFmtId="0" fontId="19" fillId="0" borderId="0" xfId="76" applyFont="1" applyAlignment="1">
      <alignment wrapText="1"/>
      <protection/>
    </xf>
    <xf numFmtId="0" fontId="19" fillId="0" borderId="0" xfId="0" applyFont="1" applyAlignment="1">
      <alignment/>
    </xf>
    <xf numFmtId="169" fontId="19" fillId="0" borderId="0" xfId="79" applyNumberFormat="1" applyFont="1" applyFill="1" applyAlignment="1">
      <alignment/>
    </xf>
    <xf numFmtId="0" fontId="19" fillId="0" borderId="0" xfId="0" applyFont="1" applyFill="1" applyAlignment="1">
      <alignment/>
    </xf>
    <xf numFmtId="170" fontId="21" fillId="0" borderId="0" xfId="42" applyNumberFormat="1" applyFont="1" applyFill="1" applyAlignment="1">
      <alignment/>
    </xf>
    <xf numFmtId="3" fontId="26" fillId="0" borderId="0" xfId="0" applyNumberFormat="1" applyFont="1" applyFill="1" applyBorder="1" applyAlignment="1">
      <alignment/>
    </xf>
    <xf numFmtId="0" fontId="21" fillId="0" borderId="0" xfId="0" applyFont="1" applyAlignment="1">
      <alignment vertical="center"/>
    </xf>
    <xf numFmtId="0" fontId="21" fillId="0" borderId="0" xfId="0" applyFont="1" applyAlignment="1">
      <alignment/>
    </xf>
    <xf numFmtId="0" fontId="25" fillId="0" borderId="0" xfId="0" applyFont="1" applyAlignment="1">
      <alignment/>
    </xf>
    <xf numFmtId="0" fontId="28" fillId="0" borderId="0" xfId="0" applyFont="1" applyAlignment="1">
      <alignment/>
    </xf>
    <xf numFmtId="0" fontId="23" fillId="0" borderId="0" xfId="0" applyFont="1" applyBorder="1" applyAlignment="1">
      <alignment vertical="center"/>
    </xf>
    <xf numFmtId="170" fontId="19" fillId="0" borderId="0" xfId="42" applyNumberFormat="1" applyFont="1" applyAlignment="1">
      <alignment/>
    </xf>
    <xf numFmtId="170" fontId="21" fillId="0" borderId="0" xfId="42" applyNumberFormat="1" applyFont="1" applyAlignment="1">
      <alignment vertical="center"/>
    </xf>
    <xf numFmtId="169" fontId="19" fillId="0" borderId="0" xfId="79" applyNumberFormat="1" applyFont="1" applyAlignment="1">
      <alignment/>
    </xf>
    <xf numFmtId="3" fontId="19" fillId="0" borderId="0" xfId="0" applyNumberFormat="1" applyFont="1" applyAlignment="1">
      <alignment/>
    </xf>
    <xf numFmtId="9" fontId="21" fillId="0" borderId="0" xfId="79" applyNumberFormat="1" applyFont="1" applyAlignment="1">
      <alignment vertical="center"/>
    </xf>
    <xf numFmtId="170" fontId="19" fillId="0" borderId="0" xfId="42" applyNumberFormat="1" applyFont="1" applyFill="1" applyAlignment="1">
      <alignment/>
    </xf>
    <xf numFmtId="49" fontId="19" fillId="0" borderId="0" xfId="0" applyNumberFormat="1" applyFont="1" applyFill="1" applyAlignment="1">
      <alignment wrapText="1"/>
    </xf>
    <xf numFmtId="0" fontId="21" fillId="0" borderId="0" xfId="0" applyFont="1" applyFill="1" applyAlignment="1">
      <alignment/>
    </xf>
    <xf numFmtId="49" fontId="21" fillId="0" borderId="0" xfId="0" applyNumberFormat="1" applyFont="1" applyFill="1" applyBorder="1" applyAlignment="1">
      <alignment wrapText="1"/>
    </xf>
    <xf numFmtId="3" fontId="19" fillId="0" borderId="0" xfId="0" applyNumberFormat="1" applyFont="1" applyFill="1" applyAlignment="1">
      <alignment/>
    </xf>
    <xf numFmtId="0" fontId="21" fillId="0" borderId="0" xfId="0" applyFont="1" applyFill="1" applyBorder="1" applyAlignment="1">
      <alignment/>
    </xf>
    <xf numFmtId="0" fontId="21" fillId="0" borderId="0" xfId="0" applyFont="1" applyFill="1" applyAlignment="1">
      <alignment/>
    </xf>
    <xf numFmtId="170" fontId="19" fillId="0" borderId="0" xfId="0" applyNumberFormat="1" applyFont="1" applyFill="1" applyAlignment="1">
      <alignment/>
    </xf>
    <xf numFmtId="49" fontId="2" fillId="0" borderId="6" xfId="0" applyNumberFormat="1" applyFont="1" applyFill="1" applyBorder="1" applyAlignment="1">
      <alignment horizontal="center" vertical="center" wrapText="1"/>
    </xf>
    <xf numFmtId="169" fontId="23" fillId="0" borderId="6" xfId="79" applyNumberFormat="1" applyFont="1" applyFill="1" applyBorder="1" applyAlignment="1">
      <alignment horizontal="center" vertical="center" wrapText="1"/>
    </xf>
    <xf numFmtId="49" fontId="21" fillId="0" borderId="13" xfId="0" applyNumberFormat="1" applyFont="1" applyFill="1" applyBorder="1" applyAlignment="1">
      <alignment horizontal="left" vertical="center" wrapText="1"/>
    </xf>
    <xf numFmtId="49" fontId="21" fillId="0" borderId="14" xfId="0" applyNumberFormat="1" applyFont="1" applyFill="1" applyBorder="1" applyAlignment="1">
      <alignment horizontal="left" vertical="center" wrapText="1"/>
    </xf>
    <xf numFmtId="49" fontId="19" fillId="0" borderId="14" xfId="0" applyNumberFormat="1" applyFont="1" applyFill="1" applyBorder="1" applyAlignment="1">
      <alignment horizontal="left" vertical="center" wrapText="1"/>
    </xf>
    <xf numFmtId="49" fontId="19" fillId="0" borderId="14" xfId="0" applyNumberFormat="1" applyFont="1" applyFill="1" applyBorder="1" applyAlignment="1">
      <alignment vertical="center" wrapText="1"/>
    </xf>
    <xf numFmtId="49" fontId="21" fillId="0" borderId="14" xfId="42" applyNumberFormat="1" applyFont="1" applyFill="1" applyBorder="1" applyAlignment="1">
      <alignment vertical="center" wrapText="1"/>
    </xf>
    <xf numFmtId="49" fontId="19" fillId="0" borderId="14" xfId="42" applyNumberFormat="1" applyFont="1" applyFill="1" applyBorder="1" applyAlignment="1">
      <alignment vertical="center" wrapText="1"/>
    </xf>
    <xf numFmtId="49" fontId="19" fillId="0" borderId="15" xfId="42" applyNumberFormat="1" applyFont="1" applyFill="1" applyBorder="1" applyAlignment="1">
      <alignment horizontal="left" vertical="center" wrapText="1"/>
    </xf>
    <xf numFmtId="3" fontId="26" fillId="0" borderId="13" xfId="0" applyNumberFormat="1" applyFont="1" applyFill="1" applyBorder="1" applyAlignment="1">
      <alignment vertical="center"/>
    </xf>
    <xf numFmtId="3" fontId="26" fillId="0" borderId="14" xfId="0" applyNumberFormat="1" applyFont="1" applyFill="1" applyBorder="1" applyAlignment="1">
      <alignment vertical="center"/>
    </xf>
    <xf numFmtId="3" fontId="33" fillId="0" borderId="14" xfId="0" applyNumberFormat="1" applyFont="1" applyFill="1" applyBorder="1" applyAlignment="1">
      <alignment vertical="center"/>
    </xf>
    <xf numFmtId="3" fontId="34" fillId="0" borderId="14" xfId="0" applyNumberFormat="1" applyFont="1" applyFill="1" applyBorder="1" applyAlignment="1">
      <alignment vertical="center"/>
    </xf>
    <xf numFmtId="3" fontId="26" fillId="0" borderId="14" xfId="42" applyNumberFormat="1" applyFont="1" applyFill="1" applyBorder="1" applyAlignment="1">
      <alignment vertical="center"/>
    </xf>
    <xf numFmtId="3" fontId="34" fillId="0" borderId="14" xfId="42" applyNumberFormat="1" applyFont="1" applyFill="1" applyBorder="1" applyAlignment="1">
      <alignment vertical="center"/>
    </xf>
    <xf numFmtId="3" fontId="34" fillId="0" borderId="15" xfId="0" applyNumberFormat="1" applyFont="1" applyFill="1" applyBorder="1" applyAlignment="1">
      <alignment vertical="center"/>
    </xf>
    <xf numFmtId="49" fontId="26" fillId="0" borderId="0" xfId="0" applyNumberFormat="1" applyFont="1" applyFill="1" applyBorder="1" applyAlignment="1">
      <alignment horizontal="center"/>
    </xf>
    <xf numFmtId="49" fontId="26" fillId="0" borderId="13" xfId="0" applyNumberFormat="1" applyFont="1" applyFill="1" applyBorder="1" applyAlignment="1">
      <alignment horizontal="center" vertical="center" wrapText="1"/>
    </xf>
    <xf numFmtId="49" fontId="26" fillId="0" borderId="14" xfId="0" applyNumberFormat="1" applyFont="1" applyFill="1" applyBorder="1" applyAlignment="1">
      <alignment horizontal="center" vertical="center" wrapText="1"/>
    </xf>
    <xf numFmtId="49" fontId="34" fillId="0" borderId="14" xfId="0" applyNumberFormat="1" applyFont="1" applyFill="1" applyBorder="1" applyAlignment="1">
      <alignment horizontal="center" vertical="center" wrapText="1"/>
    </xf>
    <xf numFmtId="49" fontId="26" fillId="0" borderId="14" xfId="42" applyNumberFormat="1" applyFont="1" applyFill="1" applyBorder="1" applyAlignment="1">
      <alignment horizontal="center" vertical="center" wrapText="1"/>
    </xf>
    <xf numFmtId="49" fontId="34" fillId="0" borderId="14" xfId="42" applyNumberFormat="1" applyFont="1" applyFill="1" applyBorder="1" applyAlignment="1">
      <alignment horizontal="center" vertical="center" wrapText="1"/>
    </xf>
    <xf numFmtId="49" fontId="34" fillId="0" borderId="15" xfId="42" applyNumberFormat="1" applyFont="1" applyFill="1" applyBorder="1" applyAlignment="1">
      <alignment horizontal="center" vertical="center" wrapText="1"/>
    </xf>
    <xf numFmtId="49" fontId="34" fillId="0" borderId="0" xfId="0" applyNumberFormat="1" applyFont="1" applyFill="1" applyAlignment="1">
      <alignment horizontal="center"/>
    </xf>
    <xf numFmtId="49" fontId="36" fillId="0" borderId="14" xfId="0" applyNumberFormat="1" applyFont="1" applyFill="1" applyBorder="1" applyAlignment="1">
      <alignment horizontal="center" vertical="center" wrapText="1"/>
    </xf>
    <xf numFmtId="49" fontId="36" fillId="0" borderId="14" xfId="0" applyNumberFormat="1" applyFont="1" applyFill="1" applyBorder="1" applyAlignment="1">
      <alignment vertical="center" wrapText="1"/>
    </xf>
    <xf numFmtId="0" fontId="36" fillId="0" borderId="0" xfId="0" applyFont="1" applyFill="1" applyAlignment="1">
      <alignment/>
    </xf>
    <xf numFmtId="49" fontId="2" fillId="0" borderId="6" xfId="79"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7" fillId="0" borderId="0" xfId="0" applyFont="1" applyAlignment="1">
      <alignment/>
    </xf>
    <xf numFmtId="170" fontId="37" fillId="0" borderId="0" xfId="42" applyNumberFormat="1" applyFont="1" applyAlignment="1">
      <alignment/>
    </xf>
    <xf numFmtId="0" fontId="27" fillId="0" borderId="0" xfId="0" applyFont="1" applyAlignment="1">
      <alignment/>
    </xf>
    <xf numFmtId="0" fontId="23" fillId="0" borderId="6" xfId="0"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170" fontId="19" fillId="0" borderId="0" xfId="42" applyNumberFormat="1" applyFont="1" applyAlignment="1">
      <alignment vertical="center"/>
    </xf>
    <xf numFmtId="170" fontId="21" fillId="0" borderId="0" xfId="42" applyNumberFormat="1" applyFont="1" applyAlignment="1">
      <alignment/>
    </xf>
    <xf numFmtId="49" fontId="21" fillId="0" borderId="14" xfId="0" applyNumberFormat="1" applyFont="1" applyBorder="1" applyAlignment="1">
      <alignment horizontal="center" vertical="center" wrapText="1"/>
    </xf>
    <xf numFmtId="49" fontId="19" fillId="0" borderId="14" xfId="0" applyNumberFormat="1" applyFont="1" applyBorder="1" applyAlignment="1">
      <alignment horizontal="center" vertical="center" wrapText="1"/>
    </xf>
    <xf numFmtId="49" fontId="25" fillId="0" borderId="14" xfId="0" applyNumberFormat="1" applyFont="1" applyBorder="1" applyAlignment="1">
      <alignment horizontal="center" vertical="center" wrapText="1"/>
    </xf>
    <xf numFmtId="49" fontId="28" fillId="0" borderId="14" xfId="0" applyNumberFormat="1" applyFont="1" applyBorder="1" applyAlignment="1">
      <alignment horizontal="center" vertical="center" wrapText="1"/>
    </xf>
    <xf numFmtId="49" fontId="21" fillId="0" borderId="13" xfId="0" applyNumberFormat="1" applyFont="1" applyBorder="1" applyAlignment="1">
      <alignment horizontal="left" vertical="center" wrapText="1"/>
    </xf>
    <xf numFmtId="49" fontId="21" fillId="0" borderId="14" xfId="0" applyNumberFormat="1" applyFont="1" applyBorder="1" applyAlignment="1">
      <alignment horizontal="left" vertical="center" wrapText="1"/>
    </xf>
    <xf numFmtId="49" fontId="19" fillId="0" borderId="14" xfId="0" applyNumberFormat="1" applyFont="1" applyBorder="1" applyAlignment="1">
      <alignment horizontal="left" vertical="center" wrapText="1"/>
    </xf>
    <xf numFmtId="49" fontId="25" fillId="0" borderId="14" xfId="0" applyNumberFormat="1" applyFont="1" applyBorder="1" applyAlignment="1">
      <alignment horizontal="left" vertical="center" wrapText="1"/>
    </xf>
    <xf numFmtId="49" fontId="28" fillId="0" borderId="14" xfId="0" applyNumberFormat="1" applyFont="1" applyBorder="1" applyAlignment="1">
      <alignment horizontal="left" vertical="center" wrapText="1"/>
    </xf>
    <xf numFmtId="49" fontId="21" fillId="0" borderId="16" xfId="0" applyNumberFormat="1" applyFont="1" applyBorder="1" applyAlignment="1">
      <alignment horizontal="left" vertical="center" wrapText="1"/>
    </xf>
    <xf numFmtId="0" fontId="2" fillId="0" borderId="0" xfId="0" applyFont="1" applyBorder="1" applyAlignment="1">
      <alignment horizontal="center"/>
    </xf>
    <xf numFmtId="49" fontId="23" fillId="0" borderId="14"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30" fillId="0" borderId="14" xfId="0" applyNumberFormat="1" applyFont="1" applyBorder="1" applyAlignment="1">
      <alignment horizontal="center" vertical="center" wrapText="1"/>
    </xf>
    <xf numFmtId="49" fontId="29" fillId="0" borderId="14" xfId="0" applyNumberFormat="1" applyFont="1" applyBorder="1" applyAlignment="1">
      <alignment horizontal="center" vertical="center" wrapText="1"/>
    </xf>
    <xf numFmtId="0" fontId="2" fillId="0" borderId="0" xfId="0" applyFont="1" applyAlignment="1">
      <alignment horizontal="center"/>
    </xf>
    <xf numFmtId="170" fontId="27" fillId="0" borderId="0" xfId="42" applyNumberFormat="1" applyFont="1" applyAlignment="1">
      <alignment vertical="center"/>
    </xf>
    <xf numFmtId="49" fontId="39" fillId="0" borderId="15" xfId="0" applyNumberFormat="1" applyFont="1" applyBorder="1" applyAlignment="1">
      <alignment horizontal="center" vertical="center" wrapText="1"/>
    </xf>
    <xf numFmtId="49" fontId="27" fillId="0" borderId="15" xfId="0" applyNumberFormat="1" applyFont="1" applyBorder="1" applyAlignment="1">
      <alignment horizontal="left" vertical="center" wrapText="1"/>
    </xf>
    <xf numFmtId="0" fontId="39" fillId="0" borderId="0" xfId="0" applyFont="1" applyBorder="1" applyAlignment="1">
      <alignment vertical="center"/>
    </xf>
    <xf numFmtId="3" fontId="21" fillId="0" borderId="14" xfId="0" applyNumberFormat="1" applyFont="1" applyBorder="1" applyAlignment="1">
      <alignment horizontal="right" vertical="center"/>
    </xf>
    <xf numFmtId="3" fontId="21" fillId="0" borderId="14" xfId="0" applyNumberFormat="1" applyFont="1" applyBorder="1" applyAlignment="1">
      <alignment horizontal="right"/>
    </xf>
    <xf numFmtId="3" fontId="19" fillId="0" borderId="14" xfId="0" applyNumberFormat="1" applyFont="1" applyBorder="1" applyAlignment="1">
      <alignment horizontal="right"/>
    </xf>
    <xf numFmtId="3" fontId="28" fillId="0" borderId="14" xfId="0" applyNumberFormat="1" applyFont="1" applyBorder="1" applyAlignment="1">
      <alignment horizontal="right"/>
    </xf>
    <xf numFmtId="3" fontId="27" fillId="0" borderId="15" xfId="0" applyNumberFormat="1" applyFont="1" applyBorder="1" applyAlignment="1">
      <alignment horizontal="right" vertical="center"/>
    </xf>
    <xf numFmtId="170" fontId="19" fillId="0" borderId="0" xfId="42" applyNumberFormat="1" applyFont="1" applyBorder="1" applyAlignment="1">
      <alignment/>
    </xf>
    <xf numFmtId="170" fontId="37" fillId="0" borderId="0" xfId="42" applyNumberFormat="1" applyFont="1" applyBorder="1" applyAlignment="1">
      <alignment/>
    </xf>
    <xf numFmtId="170" fontId="21" fillId="0" borderId="0" xfId="42" applyNumberFormat="1" applyFont="1" applyBorder="1" applyAlignment="1">
      <alignment horizontal="right"/>
    </xf>
    <xf numFmtId="9" fontId="32" fillId="0" borderId="15" xfId="79" applyNumberFormat="1" applyFont="1" applyBorder="1" applyAlignment="1">
      <alignment vertical="center"/>
    </xf>
    <xf numFmtId="0" fontId="38" fillId="0" borderId="0" xfId="0" applyFont="1" applyAlignment="1">
      <alignment/>
    </xf>
    <xf numFmtId="170" fontId="40" fillId="0" borderId="0" xfId="42" applyNumberFormat="1" applyFont="1" applyAlignment="1">
      <alignment vertical="center"/>
    </xf>
    <xf numFmtId="49" fontId="39" fillId="0" borderId="13" xfId="0" applyNumberFormat="1" applyFont="1" applyBorder="1" applyAlignment="1">
      <alignment horizontal="center" vertical="center" wrapText="1"/>
    </xf>
    <xf numFmtId="49" fontId="27" fillId="0" borderId="13" xfId="0" applyNumberFormat="1" applyFont="1" applyBorder="1" applyAlignment="1">
      <alignment horizontal="left" vertical="center" wrapText="1"/>
    </xf>
    <xf numFmtId="3" fontId="27" fillId="0" borderId="13" xfId="0" applyNumberFormat="1" applyFont="1" applyBorder="1" applyAlignment="1">
      <alignment horizontal="right"/>
    </xf>
    <xf numFmtId="9" fontId="32" fillId="0" borderId="13" xfId="79" applyNumberFormat="1" applyFont="1" applyBorder="1" applyAlignment="1">
      <alignment/>
    </xf>
    <xf numFmtId="9" fontId="32" fillId="0" borderId="13" xfId="79" applyNumberFormat="1" applyFont="1" applyBorder="1" applyAlignment="1">
      <alignment vertical="center"/>
    </xf>
    <xf numFmtId="49" fontId="2" fillId="0" borderId="15" xfId="0" applyNumberFormat="1" applyFont="1" applyBorder="1" applyAlignment="1">
      <alignment horizontal="center" vertical="center" wrapText="1"/>
    </xf>
    <xf numFmtId="49" fontId="19" fillId="0" borderId="15" xfId="0" applyNumberFormat="1" applyFont="1" applyBorder="1" applyAlignment="1">
      <alignment horizontal="left" vertical="center" wrapText="1"/>
    </xf>
    <xf numFmtId="3" fontId="19" fillId="0" borderId="15" xfId="0" applyNumberFormat="1" applyFont="1" applyBorder="1" applyAlignment="1">
      <alignment horizontal="right"/>
    </xf>
    <xf numFmtId="49" fontId="23" fillId="0" borderId="13" xfId="0" applyNumberFormat="1" applyFont="1" applyBorder="1" applyAlignment="1">
      <alignment horizontal="center" vertical="center" wrapText="1"/>
    </xf>
    <xf numFmtId="3" fontId="21" fillId="0" borderId="13" xfId="0" applyNumberFormat="1" applyFont="1" applyBorder="1" applyAlignment="1">
      <alignment horizontal="right"/>
    </xf>
    <xf numFmtId="0" fontId="23" fillId="0" borderId="0" xfId="0" applyFont="1" applyFill="1" applyBorder="1" applyAlignment="1">
      <alignment horizontal="center" vertical="center" wrapText="1"/>
    </xf>
    <xf numFmtId="49" fontId="21" fillId="0" borderId="16" xfId="0" applyNumberFormat="1" applyFont="1" applyBorder="1" applyAlignment="1">
      <alignment horizontal="center" vertical="center" wrapText="1"/>
    </xf>
    <xf numFmtId="9" fontId="21" fillId="0" borderId="0" xfId="79" applyFont="1" applyAlignment="1">
      <alignment vertical="center"/>
    </xf>
    <xf numFmtId="170" fontId="21" fillId="0" borderId="0" xfId="42" applyNumberFormat="1" applyFont="1" applyAlignment="1">
      <alignment horizontal="right"/>
    </xf>
    <xf numFmtId="170" fontId="19" fillId="0" borderId="0" xfId="42" applyNumberFormat="1" applyFont="1" applyAlignment="1">
      <alignment horizontal="right" vertical="center"/>
    </xf>
    <xf numFmtId="0" fontId="19" fillId="0" borderId="0" xfId="0" applyFont="1" applyAlignment="1">
      <alignment horizontal="right"/>
    </xf>
    <xf numFmtId="3" fontId="21" fillId="0" borderId="16" xfId="0" applyNumberFormat="1" applyFont="1" applyBorder="1" applyAlignment="1">
      <alignment vertical="center"/>
    </xf>
    <xf numFmtId="3" fontId="19" fillId="0" borderId="14" xfId="0" applyNumberFormat="1" applyFont="1" applyBorder="1" applyAlignment="1">
      <alignment horizontal="right" vertical="center"/>
    </xf>
    <xf numFmtId="3" fontId="28" fillId="0" borderId="14" xfId="0" applyNumberFormat="1" applyFont="1" applyBorder="1" applyAlignment="1">
      <alignment horizontal="right" vertical="center"/>
    </xf>
    <xf numFmtId="49" fontId="38" fillId="34" borderId="14" xfId="0" applyNumberFormat="1" applyFont="1" applyFill="1" applyBorder="1" applyAlignment="1">
      <alignment horizontal="center" vertical="center" wrapText="1"/>
    </xf>
    <xf numFmtId="49" fontId="38" fillId="34" borderId="14" xfId="0" applyNumberFormat="1" applyFont="1" applyFill="1" applyBorder="1" applyAlignment="1">
      <alignment horizontal="left" vertical="center" wrapText="1"/>
    </xf>
    <xf numFmtId="3" fontId="38" fillId="34" borderId="14" xfId="0" applyNumberFormat="1" applyFont="1" applyFill="1" applyBorder="1" applyAlignment="1">
      <alignment horizontal="right"/>
    </xf>
    <xf numFmtId="9" fontId="32" fillId="0" borderId="14" xfId="79" applyNumberFormat="1" applyFont="1" applyBorder="1" applyAlignment="1">
      <alignment/>
    </xf>
    <xf numFmtId="9" fontId="35" fillId="0" borderId="14" xfId="79" applyNumberFormat="1" applyFont="1" applyBorder="1" applyAlignment="1">
      <alignment/>
    </xf>
    <xf numFmtId="9" fontId="35" fillId="0" borderId="15" xfId="79" applyNumberFormat="1" applyFont="1" applyBorder="1" applyAlignment="1">
      <alignment/>
    </xf>
    <xf numFmtId="49" fontId="19" fillId="0" borderId="17" xfId="0" applyNumberFormat="1" applyFont="1" applyBorder="1" applyAlignment="1">
      <alignment horizontal="center" vertical="center" wrapText="1"/>
    </xf>
    <xf numFmtId="49" fontId="19" fillId="0" borderId="17" xfId="0" applyNumberFormat="1" applyFont="1" applyBorder="1" applyAlignment="1">
      <alignment horizontal="left" vertical="center" wrapText="1"/>
    </xf>
    <xf numFmtId="3" fontId="19" fillId="0" borderId="17" xfId="0" applyNumberFormat="1" applyFont="1" applyBorder="1" applyAlignment="1">
      <alignment horizontal="right" vertical="center"/>
    </xf>
    <xf numFmtId="0" fontId="2" fillId="0" borderId="0" xfId="0" applyFont="1" applyBorder="1" applyAlignment="1">
      <alignment vertical="center"/>
    </xf>
    <xf numFmtId="169" fontId="24" fillId="0" borderId="18" xfId="79" applyNumberFormat="1" applyFont="1" applyBorder="1" applyAlignment="1">
      <alignment horizontal="right" vertical="center"/>
    </xf>
    <xf numFmtId="3" fontId="21" fillId="0" borderId="0" xfId="0" applyNumberFormat="1" applyFont="1" applyFill="1" applyAlignment="1">
      <alignment/>
    </xf>
    <xf numFmtId="3" fontId="21" fillId="0" borderId="0" xfId="0" applyNumberFormat="1" applyFont="1" applyAlignment="1">
      <alignment/>
    </xf>
    <xf numFmtId="170" fontId="28" fillId="0" borderId="0" xfId="42" applyNumberFormat="1" applyFont="1" applyAlignment="1">
      <alignment/>
    </xf>
    <xf numFmtId="49" fontId="40" fillId="0" borderId="14" xfId="0" applyNumberFormat="1" applyFont="1" applyFill="1" applyBorder="1" applyAlignment="1">
      <alignment horizontal="center" vertical="center" wrapText="1"/>
    </xf>
    <xf numFmtId="49" fontId="40" fillId="0" borderId="14" xfId="0" applyNumberFormat="1" applyFont="1" applyFill="1" applyBorder="1" applyAlignment="1">
      <alignment vertical="center" wrapText="1"/>
    </xf>
    <xf numFmtId="3" fontId="38" fillId="0" borderId="14" xfId="0" applyNumberFormat="1" applyFont="1" applyFill="1" applyBorder="1" applyAlignment="1">
      <alignment vertical="center"/>
    </xf>
    <xf numFmtId="0" fontId="40" fillId="0" borderId="0" xfId="0" applyFont="1" applyFill="1" applyAlignment="1">
      <alignment/>
    </xf>
    <xf numFmtId="3" fontId="25" fillId="0" borderId="14" xfId="0" applyNumberFormat="1" applyFont="1" applyFill="1" applyBorder="1" applyAlignment="1">
      <alignment horizontal="right"/>
    </xf>
    <xf numFmtId="3" fontId="26" fillId="0" borderId="0" xfId="0" applyNumberFormat="1" applyFont="1" applyFill="1" applyBorder="1" applyAlignment="1">
      <alignment vertical="center"/>
    </xf>
    <xf numFmtId="3" fontId="25" fillId="0" borderId="0" xfId="0" applyNumberFormat="1" applyFont="1" applyFill="1" applyBorder="1" applyAlignment="1">
      <alignment horizontal="right"/>
    </xf>
    <xf numFmtId="3" fontId="21" fillId="0" borderId="0" xfId="0" applyNumberFormat="1" applyFont="1" applyFill="1" applyBorder="1" applyAlignment="1">
      <alignment horizontal="right"/>
    </xf>
    <xf numFmtId="3" fontId="21" fillId="0" borderId="0" xfId="0" applyNumberFormat="1" applyFont="1" applyFill="1" applyBorder="1" applyAlignment="1">
      <alignment horizontal="right" vertical="center"/>
    </xf>
    <xf numFmtId="3" fontId="19" fillId="0" borderId="0" xfId="0" applyNumberFormat="1" applyFont="1" applyFill="1" applyBorder="1" applyAlignment="1">
      <alignment horizontal="right"/>
    </xf>
    <xf numFmtId="3" fontId="38" fillId="0" borderId="0" xfId="0" applyNumberFormat="1" applyFont="1" applyFill="1" applyBorder="1" applyAlignment="1">
      <alignment horizontal="right"/>
    </xf>
    <xf numFmtId="3" fontId="28" fillId="0" borderId="0" xfId="0" applyNumberFormat="1" applyFont="1" applyFill="1" applyBorder="1" applyAlignment="1">
      <alignment horizontal="right"/>
    </xf>
    <xf numFmtId="49" fontId="21" fillId="0" borderId="15" xfId="0" applyNumberFormat="1" applyFont="1" applyBorder="1" applyAlignment="1">
      <alignment horizontal="center" vertical="center" wrapText="1"/>
    </xf>
    <xf numFmtId="49" fontId="21" fillId="0" borderId="15" xfId="0" applyNumberFormat="1" applyFont="1" applyBorder="1" applyAlignment="1">
      <alignment horizontal="left" vertical="center" wrapText="1"/>
    </xf>
    <xf numFmtId="3" fontId="21" fillId="0" borderId="15" xfId="0" applyNumberFormat="1" applyFont="1" applyBorder="1" applyAlignment="1">
      <alignment horizontal="right" vertical="center"/>
    </xf>
    <xf numFmtId="169" fontId="27" fillId="0" borderId="18" xfId="79" applyNumberFormat="1" applyFont="1" applyBorder="1" applyAlignment="1">
      <alignment horizontal="right" vertical="center"/>
    </xf>
    <xf numFmtId="0" fontId="31" fillId="0" borderId="0" xfId="0" applyFont="1" applyFill="1" applyAlignment="1">
      <alignment/>
    </xf>
    <xf numFmtId="3" fontId="35" fillId="0" borderId="14" xfId="0" applyNumberFormat="1" applyFont="1" applyFill="1" applyBorder="1" applyAlignment="1">
      <alignment vertical="center"/>
    </xf>
    <xf numFmtId="169" fontId="19" fillId="35" borderId="0" xfId="79" applyNumberFormat="1" applyFont="1" applyFill="1" applyAlignment="1">
      <alignment/>
    </xf>
    <xf numFmtId="169" fontId="23" fillId="35" borderId="6" xfId="79" applyNumberFormat="1" applyFont="1" applyFill="1" applyBorder="1" applyAlignment="1">
      <alignment horizontal="center" vertical="center" wrapText="1"/>
    </xf>
    <xf numFmtId="49" fontId="2" fillId="35" borderId="6" xfId="42" applyNumberFormat="1" applyFont="1" applyFill="1" applyBorder="1" applyAlignment="1">
      <alignment horizontal="center" vertical="center" wrapText="1"/>
    </xf>
    <xf numFmtId="3" fontId="41" fillId="0" borderId="14" xfId="0" applyNumberFormat="1" applyFont="1" applyFill="1" applyBorder="1" applyAlignment="1">
      <alignment vertical="center"/>
    </xf>
    <xf numFmtId="9" fontId="40" fillId="34" borderId="14" xfId="79" applyNumberFormat="1" applyFont="1" applyFill="1" applyBorder="1" applyAlignment="1">
      <alignment horizontal="center"/>
    </xf>
    <xf numFmtId="9" fontId="32" fillId="0" borderId="13" xfId="79" applyNumberFormat="1" applyFont="1" applyFill="1" applyBorder="1" applyAlignment="1">
      <alignment horizontal="center" vertical="center"/>
    </xf>
    <xf numFmtId="9" fontId="35" fillId="35" borderId="14" xfId="79" applyNumberFormat="1" applyFont="1" applyFill="1" applyBorder="1" applyAlignment="1">
      <alignment horizontal="center" vertical="center"/>
    </xf>
    <xf numFmtId="9" fontId="40" fillId="35" borderId="14" xfId="79" applyNumberFormat="1" applyFont="1" applyFill="1" applyBorder="1" applyAlignment="1">
      <alignment horizontal="center" vertical="center"/>
    </xf>
    <xf numFmtId="9" fontId="32" fillId="35" borderId="14" xfId="79" applyNumberFormat="1" applyFont="1" applyFill="1" applyBorder="1" applyAlignment="1">
      <alignment horizontal="center" vertical="center"/>
    </xf>
    <xf numFmtId="0" fontId="19" fillId="0" borderId="0" xfId="0" applyFont="1" applyAlignment="1">
      <alignment horizontal="center"/>
    </xf>
    <xf numFmtId="0" fontId="31" fillId="0" borderId="0" xfId="0" applyFont="1" applyFill="1" applyAlignment="1">
      <alignment horizontal="center"/>
    </xf>
    <xf numFmtId="0" fontId="22" fillId="0" borderId="0" xfId="0" applyFont="1" applyFill="1" applyAlignment="1">
      <alignment horizontal="center"/>
    </xf>
    <xf numFmtId="0" fontId="24" fillId="0" borderId="0" xfId="0" applyFont="1" applyFill="1" applyBorder="1" applyAlignment="1">
      <alignment horizontal="center"/>
    </xf>
    <xf numFmtId="169" fontId="23" fillId="35" borderId="0" xfId="79" applyNumberFormat="1" applyFont="1" applyFill="1" applyBorder="1" applyAlignment="1">
      <alignment horizontal="center" vertical="center" wrapText="1"/>
    </xf>
    <xf numFmtId="49" fontId="2" fillId="35" borderId="0" xfId="42" applyNumberFormat="1" applyFont="1" applyFill="1" applyBorder="1" applyAlignment="1">
      <alignment horizontal="center" vertical="center" wrapText="1"/>
    </xf>
    <xf numFmtId="169" fontId="32" fillId="35" borderId="0" xfId="79" applyNumberFormat="1" applyFont="1" applyFill="1" applyBorder="1" applyAlignment="1">
      <alignment horizontal="center" vertical="center"/>
    </xf>
    <xf numFmtId="9" fontId="35" fillId="35" borderId="0" xfId="79" applyNumberFormat="1" applyFont="1" applyFill="1" applyBorder="1" applyAlignment="1">
      <alignment horizontal="center" vertical="center"/>
    </xf>
    <xf numFmtId="9" fontId="40" fillId="35" borderId="0" xfId="79" applyNumberFormat="1" applyFont="1" applyFill="1" applyBorder="1" applyAlignment="1">
      <alignment horizontal="center" vertical="center"/>
    </xf>
    <xf numFmtId="9" fontId="32" fillId="35" borderId="0" xfId="79" applyNumberFormat="1" applyFont="1" applyFill="1" applyBorder="1" applyAlignment="1">
      <alignment horizontal="center" vertical="center"/>
    </xf>
    <xf numFmtId="9" fontId="26" fillId="0" borderId="13" xfId="79" applyNumberFormat="1" applyFont="1" applyFill="1" applyBorder="1" applyAlignment="1">
      <alignment horizontal="center" vertical="center"/>
    </xf>
    <xf numFmtId="9" fontId="34" fillId="0" borderId="13" xfId="79" applyNumberFormat="1" applyFont="1" applyFill="1" applyBorder="1" applyAlignment="1">
      <alignment horizontal="center" vertical="center"/>
    </xf>
    <xf numFmtId="9" fontId="35" fillId="0" borderId="13" xfId="79" applyNumberFormat="1" applyFont="1" applyFill="1" applyBorder="1" applyAlignment="1">
      <alignment horizontal="center" vertical="center"/>
    </xf>
    <xf numFmtId="9" fontId="34" fillId="35" borderId="14" xfId="79" applyNumberFormat="1" applyFont="1" applyFill="1" applyBorder="1" applyAlignment="1">
      <alignment horizontal="center" vertical="center"/>
    </xf>
    <xf numFmtId="9" fontId="2" fillId="35" borderId="14" xfId="79" applyNumberFormat="1" applyFont="1" applyFill="1" applyBorder="1" applyAlignment="1">
      <alignment horizontal="center" vertical="center"/>
    </xf>
    <xf numFmtId="9" fontId="26" fillId="35" borderId="14" xfId="79" applyNumberFormat="1" applyFont="1" applyFill="1" applyBorder="1" applyAlignment="1">
      <alignment horizontal="center" vertical="center"/>
    </xf>
    <xf numFmtId="9" fontId="34" fillId="35" borderId="15" xfId="79" applyNumberFormat="1" applyFont="1" applyFill="1" applyBorder="1" applyAlignment="1">
      <alignment horizontal="center" vertical="center"/>
    </xf>
    <xf numFmtId="9" fontId="34" fillId="0" borderId="15" xfId="79" applyNumberFormat="1" applyFont="1" applyFill="1" applyBorder="1" applyAlignment="1">
      <alignment horizontal="center" vertical="center"/>
    </xf>
    <xf numFmtId="9" fontId="26" fillId="0" borderId="13" xfId="79" applyNumberFormat="1" applyFont="1" applyBorder="1" applyAlignment="1">
      <alignment horizontal="center"/>
    </xf>
    <xf numFmtId="9" fontId="26" fillId="0" borderId="14" xfId="79" applyNumberFormat="1" applyFont="1" applyBorder="1" applyAlignment="1">
      <alignment horizontal="center"/>
    </xf>
    <xf numFmtId="9" fontId="26" fillId="35" borderId="14" xfId="79" applyNumberFormat="1" applyFont="1" applyFill="1" applyBorder="1" applyAlignment="1">
      <alignment horizontal="center"/>
    </xf>
    <xf numFmtId="9" fontId="34" fillId="0" borderId="14" xfId="79" applyNumberFormat="1" applyFont="1" applyBorder="1" applyAlignment="1">
      <alignment horizontal="center"/>
    </xf>
    <xf numFmtId="9" fontId="2" fillId="34" borderId="14" xfId="79" applyNumberFormat="1" applyFont="1" applyFill="1" applyBorder="1" applyAlignment="1">
      <alignment horizontal="center"/>
    </xf>
    <xf numFmtId="9" fontId="34" fillId="0" borderId="14" xfId="79" applyNumberFormat="1" applyFont="1" applyBorder="1" applyAlignment="1">
      <alignment/>
    </xf>
    <xf numFmtId="9" fontId="34" fillId="0" borderId="15" xfId="79" applyNumberFormat="1" applyFont="1" applyBorder="1" applyAlignment="1">
      <alignment/>
    </xf>
    <xf numFmtId="9" fontId="26" fillId="0" borderId="14" xfId="79" applyNumberFormat="1" applyFont="1" applyBorder="1" applyAlignment="1">
      <alignment/>
    </xf>
    <xf numFmtId="169" fontId="21" fillId="0" borderId="14" xfId="79" applyNumberFormat="1" applyFont="1" applyBorder="1" applyAlignment="1">
      <alignment horizontal="right" vertical="center"/>
    </xf>
    <xf numFmtId="169" fontId="19" fillId="0" borderId="14" xfId="79" applyNumberFormat="1" applyFont="1" applyBorder="1" applyAlignment="1">
      <alignment horizontal="right" vertical="center"/>
    </xf>
    <xf numFmtId="9" fontId="19" fillId="0" borderId="14" xfId="79" applyNumberFormat="1" applyFont="1" applyBorder="1" applyAlignment="1">
      <alignment horizontal="right" vertical="center"/>
    </xf>
    <xf numFmtId="9" fontId="21" fillId="0" borderId="14" xfId="79" applyNumberFormat="1" applyFont="1" applyBorder="1" applyAlignment="1">
      <alignment horizontal="right" vertical="center"/>
    </xf>
    <xf numFmtId="169" fontId="21" fillId="0" borderId="16" xfId="79" applyNumberFormat="1" applyFont="1" applyBorder="1" applyAlignment="1">
      <alignment horizontal="right" vertical="center"/>
    </xf>
    <xf numFmtId="9" fontId="21" fillId="0" borderId="14" xfId="0" applyNumberFormat="1" applyFont="1" applyBorder="1" applyAlignment="1">
      <alignment horizontal="right" vertical="center"/>
    </xf>
    <xf numFmtId="9" fontId="42" fillId="0" borderId="14" xfId="79" applyNumberFormat="1" applyFont="1" applyBorder="1" applyAlignment="1">
      <alignment horizontal="right" vertical="center"/>
    </xf>
    <xf numFmtId="9" fontId="43" fillId="0" borderId="14" xfId="79" applyNumberFormat="1" applyFont="1" applyBorder="1" applyAlignment="1">
      <alignment horizontal="right" vertical="center"/>
    </xf>
    <xf numFmtId="169" fontId="19" fillId="0" borderId="17" xfId="79" applyNumberFormat="1" applyFont="1" applyBorder="1" applyAlignment="1">
      <alignment horizontal="right" vertical="center"/>
    </xf>
    <xf numFmtId="169" fontId="21" fillId="0" borderId="15" xfId="79" applyNumberFormat="1" applyFont="1" applyBorder="1" applyAlignment="1">
      <alignment horizontal="right" vertical="center"/>
    </xf>
    <xf numFmtId="0" fontId="31" fillId="0" borderId="0" xfId="0" applyFont="1" applyFill="1" applyAlignment="1">
      <alignment horizontal="center"/>
    </xf>
    <xf numFmtId="0" fontId="24" fillId="0" borderId="0" xfId="0" applyFont="1" applyAlignment="1">
      <alignment horizontal="center"/>
    </xf>
    <xf numFmtId="0" fontId="24" fillId="0" borderId="19" xfId="0" applyFont="1" applyBorder="1" applyAlignment="1">
      <alignment horizontal="center" vertical="center"/>
    </xf>
    <xf numFmtId="0" fontId="23" fillId="0" borderId="6" xfId="0" applyNumberFormat="1" applyFont="1" applyBorder="1" applyAlignment="1">
      <alignment horizontal="center" vertical="center" wrapText="1"/>
    </xf>
    <xf numFmtId="0" fontId="19" fillId="0" borderId="0" xfId="0" applyFont="1" applyAlignment="1">
      <alignment horizontal="center"/>
    </xf>
    <xf numFmtId="0" fontId="21" fillId="0" borderId="6" xfId="0" applyNumberFormat="1" applyFont="1" applyBorder="1" applyAlignment="1">
      <alignment horizontal="center" vertical="center" wrapText="1"/>
    </xf>
    <xf numFmtId="0" fontId="23" fillId="0" borderId="20" xfId="0" applyNumberFormat="1" applyFont="1" applyBorder="1" applyAlignment="1">
      <alignment horizontal="center" vertical="center" wrapText="1"/>
    </xf>
    <xf numFmtId="0" fontId="23" fillId="0" borderId="21" xfId="0" applyNumberFormat="1" applyFont="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2" fillId="0" borderId="0" xfId="0" applyFont="1" applyAlignment="1">
      <alignment horizontal="center"/>
    </xf>
    <xf numFmtId="49" fontId="21" fillId="0" borderId="6" xfId="0" applyNumberFormat="1" applyFont="1" applyFill="1" applyBorder="1" applyAlignment="1">
      <alignment horizontal="center" vertical="center" wrapText="1"/>
    </xf>
    <xf numFmtId="0" fontId="23" fillId="0" borderId="20" xfId="0" applyNumberFormat="1" applyFont="1" applyFill="1" applyBorder="1" applyAlignment="1">
      <alignment horizontal="center" vertical="center" wrapText="1"/>
    </xf>
    <xf numFmtId="0" fontId="23" fillId="0" borderId="21" xfId="0" applyNumberFormat="1" applyFont="1" applyFill="1" applyBorder="1" applyAlignment="1">
      <alignment horizontal="center" vertical="center" wrapText="1"/>
    </xf>
    <xf numFmtId="9" fontId="19" fillId="0" borderId="0" xfId="79" applyFont="1" applyFill="1" applyAlignment="1">
      <alignment horizontal="center"/>
    </xf>
    <xf numFmtId="0" fontId="23" fillId="0" borderId="6" xfId="0" applyFont="1" applyFill="1" applyBorder="1" applyAlignment="1">
      <alignment horizontal="center" vertical="center" wrapText="1"/>
    </xf>
    <xf numFmtId="49" fontId="23" fillId="0" borderId="6" xfId="0" applyNumberFormat="1" applyFont="1" applyFill="1" applyBorder="1" applyAlignment="1">
      <alignment horizontal="center" vertical="center" wrapText="1"/>
    </xf>
    <xf numFmtId="0" fontId="19" fillId="0" borderId="0" xfId="0" applyFont="1" applyFill="1" applyAlignment="1">
      <alignment horizontal="center"/>
    </xf>
    <xf numFmtId="0" fontId="21" fillId="0" borderId="0" xfId="0" applyFont="1" applyFill="1" applyAlignment="1">
      <alignment horizontal="center"/>
    </xf>
    <xf numFmtId="0" fontId="22" fillId="0" borderId="0" xfId="0" applyFont="1" applyFill="1" applyAlignment="1">
      <alignment horizontal="center"/>
    </xf>
    <xf numFmtId="0" fontId="24" fillId="0" borderId="19" xfId="0" applyFont="1" applyFill="1" applyBorder="1" applyAlignment="1">
      <alignment horizontal="center"/>
    </xf>
    <xf numFmtId="0" fontId="23" fillId="0" borderId="0" xfId="0" applyNumberFormat="1" applyFont="1" applyFill="1" applyBorder="1" applyAlignment="1">
      <alignment horizontal="center" vertical="center" wrapText="1"/>
    </xf>
    <xf numFmtId="0" fontId="24" fillId="0" borderId="19" xfId="0" applyFont="1" applyBorder="1" applyAlignment="1">
      <alignment horizontal="center"/>
    </xf>
  </cellXfs>
  <cellStyles count="9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zerodec" xfId="45"/>
    <cellStyle name="Comma0" xfId="46"/>
    <cellStyle name="Currency" xfId="47"/>
    <cellStyle name="Currency [0]" xfId="48"/>
    <cellStyle name="Currency0" xfId="49"/>
    <cellStyle name="Currency1" xfId="50"/>
    <cellStyle name="Date" xfId="51"/>
    <cellStyle name="Dollar (zero dec)" xfId="52"/>
    <cellStyle name="Explanatory Text" xfId="53"/>
    <cellStyle name="Fixed" xfId="54"/>
    <cellStyle name="Good" xfId="55"/>
    <cellStyle name="Grey" xfId="56"/>
    <cellStyle name="Header1" xfId="57"/>
    <cellStyle name="Header2" xfId="58"/>
    <cellStyle name="Heading 1" xfId="59"/>
    <cellStyle name="Heading 2" xfId="60"/>
    <cellStyle name="Heading 3" xfId="61"/>
    <cellStyle name="Heading 4" xfId="62"/>
    <cellStyle name="HEADING1" xfId="63"/>
    <cellStyle name="HEADING2" xfId="64"/>
    <cellStyle name="Input" xfId="65"/>
    <cellStyle name="Input [yellow]" xfId="66"/>
    <cellStyle name="Linked Cell" xfId="67"/>
    <cellStyle name="Monétaire [0]_TARIFFS DB" xfId="68"/>
    <cellStyle name="Monétaire_TARIFFS DB" xfId="69"/>
    <cellStyle name="n" xfId="70"/>
    <cellStyle name="Neutral" xfId="71"/>
    <cellStyle name="New Times Roman" xfId="72"/>
    <cellStyle name="no dec" xfId="73"/>
    <cellStyle name="Normal - Style1" xfId="74"/>
    <cellStyle name="Normal 2" xfId="75"/>
    <cellStyle name="Normal_BAOCAOPHUCVUKT" xfId="76"/>
    <cellStyle name="Note" xfId="77"/>
    <cellStyle name="Output" xfId="78"/>
    <cellStyle name="Percent" xfId="79"/>
    <cellStyle name="Percent [2]" xfId="80"/>
    <cellStyle name="Percent 2" xfId="81"/>
    <cellStyle name="Phần Trăm 2" xfId="82"/>
    <cellStyle name="T" xfId="83"/>
    <cellStyle name="th" xfId="84"/>
    <cellStyle name="þ_x001D_ð¤_x000C_¯þ_x0014_&#13;¨þU_x0001_À_x0004_ _x0015__x000F__x0001__x0001_" xfId="85"/>
    <cellStyle name="Title" xfId="86"/>
    <cellStyle name="Total" xfId="87"/>
    <cellStyle name="viet" xfId="88"/>
    <cellStyle name="viet2" xfId="89"/>
    <cellStyle name="Warning Text" xfId="90"/>
    <cellStyle name="똿뗦먛귟 [0.00]_PRODUCT DETAIL Q1" xfId="91"/>
    <cellStyle name="똿뗦먛귟_PRODUCT DETAIL Q1" xfId="92"/>
    <cellStyle name="믅됞 [0.00]_PRODUCT DETAIL Q1" xfId="93"/>
    <cellStyle name="믅됞_PRODUCT DETAIL Q1" xfId="94"/>
    <cellStyle name="백분율_95" xfId="95"/>
    <cellStyle name="뷭?_BOOKSHIP" xfId="96"/>
    <cellStyle name="一般_00Q3902REV.1" xfId="97"/>
    <cellStyle name="千分位[0]_00Q3902REV.1" xfId="98"/>
    <cellStyle name="千分位_00Q3902REV.1" xfId="99"/>
    <cellStyle name="콤마 [0]_1202" xfId="100"/>
    <cellStyle name="콤마_1202" xfId="101"/>
    <cellStyle name="통화 [0]_1202" xfId="102"/>
    <cellStyle name="통화_1202" xfId="103"/>
    <cellStyle name="표준_(정보부문)월별인원계획" xfId="104"/>
    <cellStyle name="貨幣 [0]_00Q3902REV.1" xfId="105"/>
    <cellStyle name="貨幣[0]_BRE" xfId="106"/>
    <cellStyle name="貨幣_00Q3902REV.1" xfId="107"/>
    <cellStyle name=" [0.00]_ Att. 1- Cover" xfId="108"/>
    <cellStyle name="_ Att. 1- Cover" xfId="109"/>
    <cellStyle name="?_ Att. 1- Cover"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714375</xdr:colOff>
      <xdr:row>0</xdr:row>
      <xdr:rowOff>0</xdr:rowOff>
    </xdr:from>
    <xdr:ext cx="95250" cy="200025"/>
    <xdr:sp>
      <xdr:nvSpPr>
        <xdr:cNvPr id="1" name="Text Box 1"/>
        <xdr:cNvSpPr txBox="1">
          <a:spLocks noChangeArrowheads="1"/>
        </xdr:cNvSpPr>
      </xdr:nvSpPr>
      <xdr:spPr>
        <a:xfrm>
          <a:off x="5857875" y="0"/>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VnTime"/>
              <a:ea typeface=".VnTime"/>
              <a:cs typeface=".VnTime"/>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N&#259;m%202021\Cong%20Khai\Qu&#253;%20III%202021\BC%209%20thang%202021_BCS_gu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Quang\BC%20th&#225;ng\NAM%202018\thang%207\thang7.201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Documents\Trang%20t&#7843;i%20xu&#7889;ng\BC%209%20thang%202021_BCS%2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ocuments\Trang%20t&#7843;i%20xu&#7889;ng\thang4.201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Quang\BC%20th&#225;ng\NAM%202020\thang%204\thang4.20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Documents\Trang%20t&#7843;i%20xu&#7889;ng\BC%209%20thang%202021_BCS_gui.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Documents\Trang%20t&#7843;i%20xu&#7889;ng\C&#244;ng%20khai%20qu&#253;%201.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ngatang"/>
      <sheetName val="THU"/>
      <sheetName val="CHI CHÍNH"/>
    </sheetNames>
    <sheetDataSet>
      <sheetData sheetId="1">
        <row r="45">
          <cell r="E45">
            <v>3292101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I"/>
      <sheetName val="THU"/>
      <sheetName val="Cân đối"/>
    </sheetNames>
    <sheetDataSet>
      <sheetData sheetId="0">
        <row r="49">
          <cell r="I49">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ngatang"/>
      <sheetName val="THU"/>
      <sheetName val="CHI CHÍNH"/>
      <sheetName val="CHI"/>
      <sheetName val="Cân đối"/>
      <sheetName val="Điều tiết (thuế)"/>
      <sheetName val="Sheet1"/>
    </sheetNames>
    <sheetDataSet>
      <sheetData sheetId="1">
        <row r="11">
          <cell r="E11">
            <v>13526540.749043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I"/>
      <sheetName val="THU"/>
      <sheetName val="Cân đối"/>
    </sheetNames>
    <sheetDataSet>
      <sheetData sheetId="0">
        <row r="48">
          <cell r="C48">
            <v>22100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HI"/>
      <sheetName val="THU"/>
      <sheetName val="Cân đối"/>
    </sheetNames>
    <sheetDataSet>
      <sheetData sheetId="1">
        <row r="23">
          <cell r="C23">
            <v>29000</v>
          </cell>
        </row>
        <row r="24">
          <cell r="C24">
            <v>2000000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Kangatang"/>
      <sheetName val="THU"/>
      <sheetName val="CHI CHÍNH"/>
    </sheetNames>
    <sheetDataSet>
      <sheetData sheetId="2">
        <row r="37">
          <cell r="G37">
            <v>0.9125564495368965</v>
          </cell>
        </row>
        <row r="38">
          <cell r="G38">
            <v>0.7475170544941555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3"/>
      <sheetName val="CHI"/>
      <sheetName val="THU"/>
      <sheetName val="Cân đối"/>
    </sheetNames>
    <sheetDataSet>
      <sheetData sheetId="1">
        <row r="50">
          <cell r="D50">
            <v>12689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65536"/>
    </sheetView>
  </sheetViews>
  <sheetFormatPr defaultColWidth="9" defaultRowHeight="15"/>
  <cols>
    <col min="1" max="1" width="9" style="2" customWidth="1"/>
    <col min="2" max="2" width="9" style="3" customWidth="1"/>
    <col min="3" max="16384" width="9" style="1" customWidth="1"/>
  </cols>
  <sheetData>
    <row r="1" ht="15.75"/>
    <row r="2" ht="15.75"/>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J31"/>
  <sheetViews>
    <sheetView tabSelected="1" zoomScalePageLayoutView="0" workbookViewId="0" topLeftCell="A1">
      <selection activeCell="G15" sqref="G15"/>
    </sheetView>
  </sheetViews>
  <sheetFormatPr defaultColWidth="9" defaultRowHeight="15"/>
  <cols>
    <col min="1" max="1" width="4.19921875" style="79" customWidth="1"/>
    <col min="2" max="2" width="38.59765625" style="4" customWidth="1"/>
    <col min="3" max="4" width="13" style="4" customWidth="1"/>
    <col min="5" max="5" width="12" style="4" customWidth="1"/>
    <col min="6" max="6" width="13.19921875" style="4" customWidth="1"/>
    <col min="7" max="7" width="9" style="4" customWidth="1"/>
    <col min="8" max="8" width="12.59765625" style="4" hidden="1" customWidth="1"/>
    <col min="9" max="9" width="11.09765625" style="14" bestFit="1" customWidth="1"/>
    <col min="10" max="16384" width="9" style="4" customWidth="1"/>
  </cols>
  <sheetData>
    <row r="1" spans="1:6" ht="15.75">
      <c r="A1" s="195"/>
      <c r="B1" s="195"/>
      <c r="E1" s="195" t="s">
        <v>114</v>
      </c>
      <c r="F1" s="195"/>
    </row>
    <row r="3" spans="1:6" ht="23.25" customHeight="1">
      <c r="A3" s="201" t="s">
        <v>125</v>
      </c>
      <c r="B3" s="201"/>
      <c r="C3" s="201"/>
      <c r="D3" s="201"/>
      <c r="E3" s="201"/>
      <c r="F3" s="201"/>
    </row>
    <row r="4" spans="1:6" ht="19.5" customHeight="1">
      <c r="A4" s="191" t="s">
        <v>126</v>
      </c>
      <c r="B4" s="191"/>
      <c r="C4" s="191"/>
      <c r="D4" s="191"/>
      <c r="E4" s="191"/>
      <c r="F4" s="191"/>
    </row>
    <row r="5" spans="1:6" ht="15.75">
      <c r="A5" s="192"/>
      <c r="B5" s="192"/>
      <c r="C5" s="192"/>
      <c r="D5" s="192"/>
      <c r="E5" s="192"/>
      <c r="F5" s="192"/>
    </row>
    <row r="6" spans="1:6" ht="25.5" customHeight="1">
      <c r="A6" s="74"/>
      <c r="D6" s="58"/>
      <c r="E6" s="193" t="s">
        <v>10</v>
      </c>
      <c r="F6" s="193"/>
    </row>
    <row r="7" spans="1:6" ht="33" customHeight="1">
      <c r="A7" s="194" t="s">
        <v>19</v>
      </c>
      <c r="B7" s="196" t="s">
        <v>61</v>
      </c>
      <c r="C7" s="197" t="s">
        <v>118</v>
      </c>
      <c r="D7" s="199" t="s">
        <v>121</v>
      </c>
      <c r="E7" s="194" t="s">
        <v>79</v>
      </c>
      <c r="F7" s="194"/>
    </row>
    <row r="8" spans="1:6" ht="33.75" customHeight="1">
      <c r="A8" s="194"/>
      <c r="B8" s="196"/>
      <c r="C8" s="198"/>
      <c r="D8" s="200"/>
      <c r="E8" s="59" t="s">
        <v>52</v>
      </c>
      <c r="F8" s="59" t="s">
        <v>53</v>
      </c>
    </row>
    <row r="9" spans="1:9" ht="21.75" customHeight="1">
      <c r="A9" s="60" t="s">
        <v>0</v>
      </c>
      <c r="B9" s="61" t="s">
        <v>7</v>
      </c>
      <c r="C9" s="61">
        <v>1</v>
      </c>
      <c r="D9" s="61">
        <v>2</v>
      </c>
      <c r="E9" s="61" t="s">
        <v>51</v>
      </c>
      <c r="F9" s="61">
        <v>4</v>
      </c>
      <c r="H9" s="17"/>
      <c r="I9" s="16"/>
    </row>
    <row r="10" spans="1:9" s="10" customFormat="1" ht="27" customHeight="1">
      <c r="A10" s="106" t="s">
        <v>0</v>
      </c>
      <c r="B10" s="73" t="s">
        <v>84</v>
      </c>
      <c r="C10" s="111">
        <f>C11+C16</f>
        <v>12997500</v>
      </c>
      <c r="D10" s="111">
        <f>D11+D16</f>
        <v>16768441.524052</v>
      </c>
      <c r="E10" s="181">
        <f>D10/C10</f>
        <v>1.2901282188153107</v>
      </c>
      <c r="F10" s="185">
        <f>D10/H10</f>
        <v>1.9228896072837618</v>
      </c>
      <c r="H10" s="108">
        <v>8720439</v>
      </c>
      <c r="I10" s="63"/>
    </row>
    <row r="11" spans="1:9" s="9" customFormat="1" ht="27" customHeight="1">
      <c r="A11" s="64" t="s">
        <v>1</v>
      </c>
      <c r="B11" s="69" t="s">
        <v>80</v>
      </c>
      <c r="C11" s="84">
        <f>SUM(C12:C15)</f>
        <v>12997500</v>
      </c>
      <c r="D11" s="84">
        <f>SUM(D12:D15)</f>
        <v>13476340.524052</v>
      </c>
      <c r="E11" s="181">
        <f>D11/C11</f>
        <v>1.0368409712677054</v>
      </c>
      <c r="F11" s="181">
        <f>THU!G9</f>
        <v>1.1651930836198359</v>
      </c>
      <c r="H11" s="109">
        <v>4678001</v>
      </c>
      <c r="I11" s="107"/>
    </row>
    <row r="12" spans="1:9" ht="27" customHeight="1">
      <c r="A12" s="65">
        <v>1</v>
      </c>
      <c r="B12" s="70" t="s">
        <v>22</v>
      </c>
      <c r="C12" s="112">
        <f>THU!C10</f>
        <v>10997500</v>
      </c>
      <c r="D12" s="112">
        <f>THU!E10</f>
        <v>11380423.615598</v>
      </c>
      <c r="E12" s="182">
        <f>D12/C12</f>
        <v>1.0348191512250966</v>
      </c>
      <c r="F12" s="183">
        <f>THU!G10</f>
        <v>1.1480822901439511</v>
      </c>
      <c r="H12" s="133">
        <v>4107230</v>
      </c>
      <c r="I12" s="62"/>
    </row>
    <row r="13" spans="1:9" ht="27" customHeight="1">
      <c r="A13" s="65">
        <v>2</v>
      </c>
      <c r="B13" s="70" t="s">
        <v>23</v>
      </c>
      <c r="C13" s="112"/>
      <c r="D13" s="112"/>
      <c r="E13" s="183"/>
      <c r="F13" s="183"/>
      <c r="H13" s="110"/>
      <c r="I13" s="15"/>
    </row>
    <row r="14" spans="1:9" ht="27" customHeight="1">
      <c r="A14" s="65">
        <v>3</v>
      </c>
      <c r="B14" s="70" t="s">
        <v>81</v>
      </c>
      <c r="C14" s="112">
        <f>THU!C32</f>
        <v>2000000</v>
      </c>
      <c r="D14" s="112">
        <f>THU!E32</f>
        <v>2069368.980917</v>
      </c>
      <c r="E14" s="183">
        <f>D14/C14</f>
        <v>1.0346844904585</v>
      </c>
      <c r="F14" s="183">
        <f>THU!G32</f>
        <v>1.269145862529216</v>
      </c>
      <c r="H14" s="133">
        <v>547173</v>
      </c>
      <c r="I14" s="107"/>
    </row>
    <row r="15" spans="1:9" ht="27" customHeight="1">
      <c r="A15" s="65">
        <v>4</v>
      </c>
      <c r="B15" s="70" t="s">
        <v>24</v>
      </c>
      <c r="C15" s="112"/>
      <c r="D15" s="112">
        <f>THU!E39</f>
        <v>26547.927537</v>
      </c>
      <c r="E15" s="183"/>
      <c r="F15" s="183">
        <f>THU!G39</f>
        <v>0.4036541157232131</v>
      </c>
      <c r="H15" s="17">
        <v>23598</v>
      </c>
      <c r="I15" s="15"/>
    </row>
    <row r="16" spans="1:9" s="12" customFormat="1" ht="40.5" customHeight="1">
      <c r="A16" s="67" t="s">
        <v>2</v>
      </c>
      <c r="B16" s="72" t="s">
        <v>36</v>
      </c>
      <c r="C16" s="113"/>
      <c r="D16" s="84">
        <f>'[1]THU'!$E$45</f>
        <v>3292101</v>
      </c>
      <c r="E16" s="184"/>
      <c r="F16" s="181">
        <f>D16/H16</f>
        <v>0.8143850320029645</v>
      </c>
      <c r="H16" s="127">
        <v>4042438</v>
      </c>
      <c r="I16" s="15"/>
    </row>
    <row r="17" spans="1:9" s="10" customFormat="1" ht="27" customHeight="1">
      <c r="A17" s="64" t="s">
        <v>7</v>
      </c>
      <c r="B17" s="69" t="s">
        <v>85</v>
      </c>
      <c r="C17" s="84">
        <f>C18+C25</f>
        <v>12840323</v>
      </c>
      <c r="D17" s="84">
        <f>D18+D25</f>
        <v>9967622.318479002</v>
      </c>
      <c r="E17" s="184">
        <f>D17/C17</f>
        <v>0.7762750452990164</v>
      </c>
      <c r="F17" s="186">
        <f>CHI!F10</f>
        <v>0.948233445738548</v>
      </c>
      <c r="H17" s="63"/>
      <c r="I17" s="63"/>
    </row>
    <row r="18" spans="1:9" s="9" customFormat="1" ht="27" customHeight="1">
      <c r="A18" s="64" t="s">
        <v>1</v>
      </c>
      <c r="B18" s="69" t="s">
        <v>82</v>
      </c>
      <c r="C18" s="84">
        <f>SUM(C19:C24)</f>
        <v>11395765</v>
      </c>
      <c r="D18" s="84">
        <f>SUM(D19:D24)</f>
        <v>9082321.568479002</v>
      </c>
      <c r="E18" s="184">
        <f>D18/C18</f>
        <v>0.7969909495746009</v>
      </c>
      <c r="F18" s="184">
        <f>CHI!F11</f>
        <v>0.9386184589542929</v>
      </c>
      <c r="H18" s="18"/>
      <c r="I18" s="15"/>
    </row>
    <row r="19" spans="1:9" ht="27" customHeight="1">
      <c r="A19" s="65">
        <v>1</v>
      </c>
      <c r="B19" s="70" t="s">
        <v>28</v>
      </c>
      <c r="C19" s="112">
        <f>CHI!C12</f>
        <v>2888070</v>
      </c>
      <c r="D19" s="112">
        <f>CHI!D12</f>
        <v>2981527.22408</v>
      </c>
      <c r="E19" s="183">
        <f>D19/C19</f>
        <v>1.032359750310761</v>
      </c>
      <c r="F19" s="183">
        <f>CHI!F12</f>
        <v>1.050212937518977</v>
      </c>
      <c r="I19" s="62"/>
    </row>
    <row r="20" spans="1:9" ht="27" customHeight="1">
      <c r="A20" s="65">
        <v>2</v>
      </c>
      <c r="B20" s="70" t="s">
        <v>31</v>
      </c>
      <c r="C20" s="112">
        <f>CHI!C18</f>
        <v>8275210</v>
      </c>
      <c r="D20" s="112">
        <f>CHI!D18</f>
        <v>6062421.098374001</v>
      </c>
      <c r="E20" s="183">
        <f>D20/C20</f>
        <v>0.7326002721833041</v>
      </c>
      <c r="F20" s="183">
        <f>CHI!F18</f>
        <v>0.9206135223054336</v>
      </c>
      <c r="I20" s="62"/>
    </row>
    <row r="21" spans="1:9" s="11" customFormat="1" ht="27" customHeight="1">
      <c r="A21" s="66">
        <v>3</v>
      </c>
      <c r="B21" s="71" t="s">
        <v>33</v>
      </c>
      <c r="C21" s="112">
        <f>CHI!C39</f>
        <v>5700</v>
      </c>
      <c r="D21" s="112">
        <f>CHI!D39</f>
        <v>2578.471467</v>
      </c>
      <c r="E21" s="183"/>
      <c r="F21" s="183"/>
      <c r="I21" s="62"/>
    </row>
    <row r="22" spans="1:9" ht="27" customHeight="1">
      <c r="A22" s="65">
        <v>4</v>
      </c>
      <c r="B22" s="70" t="s">
        <v>72</v>
      </c>
      <c r="C22" s="112">
        <f>CHI!C40</f>
        <v>1230</v>
      </c>
      <c r="D22" s="112"/>
      <c r="E22" s="183"/>
      <c r="F22" s="183"/>
      <c r="I22" s="62"/>
    </row>
    <row r="23" spans="1:9" ht="27" customHeight="1">
      <c r="A23" s="65">
        <v>5</v>
      </c>
      <c r="B23" s="70" t="s">
        <v>73</v>
      </c>
      <c r="C23" s="112">
        <f>CHI!C41</f>
        <v>225555</v>
      </c>
      <c r="D23" s="112"/>
      <c r="E23" s="183"/>
      <c r="F23" s="183"/>
      <c r="I23" s="62"/>
    </row>
    <row r="24" spans="1:9" ht="27" customHeight="1">
      <c r="A24" s="65" t="s">
        <v>93</v>
      </c>
      <c r="B24" s="70" t="s">
        <v>92</v>
      </c>
      <c r="C24" s="112"/>
      <c r="D24" s="112">
        <f>CHI!D42</f>
        <v>35794.774558000005</v>
      </c>
      <c r="E24" s="183"/>
      <c r="F24" s="187">
        <f>CHI!F42</f>
        <v>0</v>
      </c>
      <c r="I24" s="62"/>
    </row>
    <row r="25" spans="1:9" s="10" customFormat="1" ht="33" customHeight="1">
      <c r="A25" s="64" t="s">
        <v>2</v>
      </c>
      <c r="B25" s="69" t="s">
        <v>83</v>
      </c>
      <c r="C25" s="84">
        <f>CHI!C43</f>
        <v>1444558</v>
      </c>
      <c r="D25" s="84">
        <f>CHI!D43</f>
        <v>885300.75</v>
      </c>
      <c r="E25" s="184">
        <f>D25/C25</f>
        <v>0.6128523396083785</v>
      </c>
      <c r="F25" s="188">
        <f>CHI!F43</f>
        <v>0</v>
      </c>
      <c r="I25" s="15"/>
    </row>
    <row r="26" spans="1:9" s="13" customFormat="1" ht="27" customHeight="1">
      <c r="A26" s="64" t="s">
        <v>20</v>
      </c>
      <c r="B26" s="69" t="s">
        <v>113</v>
      </c>
      <c r="C26" s="84">
        <v>118000</v>
      </c>
      <c r="D26" s="84"/>
      <c r="E26" s="184"/>
      <c r="F26" s="184"/>
      <c r="I26" s="15"/>
    </row>
    <row r="27" spans="1:10" s="123" customFormat="1" ht="27" customHeight="1" hidden="1">
      <c r="A27" s="120" t="s">
        <v>86</v>
      </c>
      <c r="B27" s="121" t="s">
        <v>90</v>
      </c>
      <c r="C27" s="112">
        <v>29500</v>
      </c>
      <c r="D27" s="112">
        <f>'[2]CHI'!$I$49</f>
        <v>0</v>
      </c>
      <c r="E27" s="122"/>
      <c r="F27" s="189"/>
      <c r="G27" s="124"/>
      <c r="J27" s="62"/>
    </row>
    <row r="28" spans="1:10" s="13" customFormat="1" ht="27" customHeight="1">
      <c r="A28" s="140" t="s">
        <v>34</v>
      </c>
      <c r="B28" s="141" t="s">
        <v>108</v>
      </c>
      <c r="C28" s="142">
        <v>23600</v>
      </c>
      <c r="D28" s="142"/>
      <c r="E28" s="142"/>
      <c r="F28" s="190"/>
      <c r="G28" s="143"/>
      <c r="J28" s="15"/>
    </row>
    <row r="29" ht="22.5" customHeight="1"/>
    <row r="30" ht="15.75">
      <c r="D30" s="17"/>
    </row>
    <row r="31" ht="15.75">
      <c r="D31" s="17"/>
    </row>
  </sheetData>
  <sheetProtection/>
  <mergeCells count="11">
    <mergeCell ref="E1:F1"/>
    <mergeCell ref="B7:B8"/>
    <mergeCell ref="C7:C8"/>
    <mergeCell ref="D7:D8"/>
    <mergeCell ref="A1:B1"/>
    <mergeCell ref="A3:F3"/>
    <mergeCell ref="A4:F4"/>
    <mergeCell ref="A5:F5"/>
    <mergeCell ref="E6:F6"/>
    <mergeCell ref="E7:F7"/>
    <mergeCell ref="A7:A8"/>
  </mergeCells>
  <printOptions/>
  <pageMargins left="0.64" right="0.57" top="0.64" bottom="0.43" header="0.36" footer="0.33"/>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1:I57"/>
  <sheetViews>
    <sheetView zoomScalePageLayoutView="0" workbookViewId="0" topLeftCell="A4">
      <pane xSplit="2" ySplit="5" topLeftCell="C9" activePane="bottomRight" state="frozen"/>
      <selection pane="topLeft" activeCell="A4" sqref="A4"/>
      <selection pane="topRight" activeCell="C4" sqref="C4"/>
      <selection pane="bottomLeft" activeCell="A9" sqref="A9"/>
      <selection pane="bottomRight" activeCell="G9" sqref="G9:G10"/>
    </sheetView>
  </sheetViews>
  <sheetFormatPr defaultColWidth="9" defaultRowHeight="15"/>
  <cols>
    <col min="1" max="1" width="4.8984375" style="50" customWidth="1"/>
    <col min="2" max="2" width="43.09765625" style="20" bestFit="1" customWidth="1"/>
    <col min="3" max="3" width="13.5" style="6" customWidth="1"/>
    <col min="4" max="4" width="9.69921875" style="6" hidden="1" customWidth="1"/>
    <col min="5" max="5" width="14.69921875" style="6" customWidth="1"/>
    <col min="6" max="6" width="12" style="5" customWidth="1"/>
    <col min="7" max="7" width="12.5" style="146" customWidth="1"/>
    <col min="8" max="8" width="12.69921875" style="146" customWidth="1"/>
    <col min="9" max="16384" width="9" style="6" customWidth="1"/>
  </cols>
  <sheetData>
    <row r="1" spans="1:8" ht="21" customHeight="1">
      <c r="A1" s="208"/>
      <c r="B1" s="208"/>
      <c r="F1" s="195" t="s">
        <v>115</v>
      </c>
      <c r="G1" s="195"/>
      <c r="H1" s="155"/>
    </row>
    <row r="2" spans="1:5" ht="15.75">
      <c r="A2" s="209"/>
      <c r="B2" s="209"/>
      <c r="C2" s="21"/>
      <c r="D2" s="21"/>
      <c r="E2" s="21"/>
    </row>
    <row r="3" spans="1:8" ht="19.5" customHeight="1">
      <c r="A3" s="210" t="s">
        <v>117</v>
      </c>
      <c r="B3" s="210"/>
      <c r="C3" s="210"/>
      <c r="D3" s="210"/>
      <c r="E3" s="210"/>
      <c r="F3" s="210"/>
      <c r="G3" s="210"/>
      <c r="H3" s="157"/>
    </row>
    <row r="4" spans="1:8" ht="20.25" customHeight="1">
      <c r="A4" s="191" t="s">
        <v>122</v>
      </c>
      <c r="B4" s="191"/>
      <c r="C4" s="191"/>
      <c r="D4" s="191"/>
      <c r="E4" s="191"/>
      <c r="F4" s="191"/>
      <c r="G4" s="191"/>
      <c r="H4" s="156"/>
    </row>
    <row r="5" spans="1:8" ht="32.25" customHeight="1">
      <c r="A5" s="43"/>
      <c r="B5" s="22"/>
      <c r="C5" s="23"/>
      <c r="D5" s="23"/>
      <c r="E5" s="211" t="s">
        <v>10</v>
      </c>
      <c r="F5" s="211"/>
      <c r="G5" s="211"/>
      <c r="H5" s="158"/>
    </row>
    <row r="6" spans="1:7" s="105" customFormat="1" ht="25.5" customHeight="1">
      <c r="A6" s="207" t="s">
        <v>19</v>
      </c>
      <c r="B6" s="202" t="s">
        <v>61</v>
      </c>
      <c r="C6" s="203" t="s">
        <v>118</v>
      </c>
      <c r="D6" s="203" t="s">
        <v>102</v>
      </c>
      <c r="E6" s="203" t="s">
        <v>121</v>
      </c>
      <c r="F6" s="206" t="s">
        <v>60</v>
      </c>
      <c r="G6" s="206"/>
    </row>
    <row r="7" spans="1:8" s="105" customFormat="1" ht="25.5">
      <c r="A7" s="207"/>
      <c r="B7" s="202"/>
      <c r="C7" s="204"/>
      <c r="D7" s="204"/>
      <c r="E7" s="204"/>
      <c r="F7" s="28" t="s">
        <v>52</v>
      </c>
      <c r="G7" s="147" t="s">
        <v>53</v>
      </c>
      <c r="H7" s="159"/>
    </row>
    <row r="8" spans="1:8" s="55" customFormat="1" ht="12.75">
      <c r="A8" s="27" t="s">
        <v>0</v>
      </c>
      <c r="B8" s="27" t="s">
        <v>7</v>
      </c>
      <c r="C8" s="27">
        <v>1</v>
      </c>
      <c r="D8" s="27" t="s">
        <v>95</v>
      </c>
      <c r="E8" s="27">
        <v>2</v>
      </c>
      <c r="F8" s="54" t="s">
        <v>51</v>
      </c>
      <c r="G8" s="148">
        <v>4</v>
      </c>
      <c r="H8" s="160"/>
    </row>
    <row r="9" spans="1:8" s="24" customFormat="1" ht="26.25" customHeight="1">
      <c r="A9" s="44" t="s">
        <v>0</v>
      </c>
      <c r="B9" s="29" t="s">
        <v>21</v>
      </c>
      <c r="C9" s="36">
        <f>C10+C31+C32+C39</f>
        <v>12997500</v>
      </c>
      <c r="D9" s="36">
        <f>D10+D31+D32+D39</f>
        <v>9522442</v>
      </c>
      <c r="E9" s="36">
        <f>'[3]THU'!$E$11</f>
        <v>13526540.749043</v>
      </c>
      <c r="F9" s="165">
        <f>E9/C9</f>
        <v>1.0407032697859588</v>
      </c>
      <c r="G9" s="170">
        <v>1.1651930836198359</v>
      </c>
      <c r="H9" s="161"/>
    </row>
    <row r="10" spans="1:9" s="25" customFormat="1" ht="22.5" customHeight="1">
      <c r="A10" s="45" t="s">
        <v>1</v>
      </c>
      <c r="B10" s="30" t="s">
        <v>22</v>
      </c>
      <c r="C10" s="37">
        <f>C11+C14+C15+C16+C17+C18+C19+C20+C26+C27+C28+C29+C30</f>
        <v>10997500</v>
      </c>
      <c r="D10" s="37">
        <f>D11+D14+D15+D16+D17+D18+D19+D20+D26+D27+D28+D29+D30</f>
        <v>9522442</v>
      </c>
      <c r="E10" s="37">
        <f>E11+E14+E15+E16+E17+E18+E19+E20+E26+E27+E28+E29+E30</f>
        <v>11380423.615598</v>
      </c>
      <c r="F10" s="165">
        <f aca="true" t="shared" si="0" ref="F10:F42">E10/C10</f>
        <v>1.0348191512250966</v>
      </c>
      <c r="G10" s="170">
        <v>1.1480822901439511</v>
      </c>
      <c r="H10" s="161"/>
      <c r="I10" s="125"/>
    </row>
    <row r="11" spans="1:8" ht="19.5" customHeight="1">
      <c r="A11" s="46">
        <v>1</v>
      </c>
      <c r="B11" s="31" t="s">
        <v>37</v>
      </c>
      <c r="C11" s="39">
        <f>SUM(C12:C13)</f>
        <v>906000</v>
      </c>
      <c r="D11" s="39">
        <f>D12+D13</f>
        <v>883820</v>
      </c>
      <c r="E11" s="39">
        <v>548042.384344</v>
      </c>
      <c r="F11" s="166">
        <f t="shared" si="0"/>
        <v>0.604903293977925</v>
      </c>
      <c r="G11" s="168">
        <v>0.8067445300880173</v>
      </c>
      <c r="H11" s="162"/>
    </row>
    <row r="12" spans="1:8" s="53" customFormat="1" ht="19.5" customHeight="1">
      <c r="A12" s="51"/>
      <c r="B12" s="52" t="s">
        <v>5</v>
      </c>
      <c r="C12" s="149">
        <v>790000</v>
      </c>
      <c r="D12" s="145">
        <f>C12-19700</f>
        <v>770300</v>
      </c>
      <c r="E12" s="145">
        <v>467328.792233</v>
      </c>
      <c r="F12" s="166">
        <f t="shared" si="0"/>
        <v>0.5915554332063291</v>
      </c>
      <c r="G12" s="152">
        <v>0.7809961164567636</v>
      </c>
      <c r="H12" s="162"/>
    </row>
    <row r="13" spans="1:8" s="53" customFormat="1" ht="19.5" customHeight="1">
      <c r="A13" s="51"/>
      <c r="B13" s="52" t="s">
        <v>6</v>
      </c>
      <c r="C13" s="149">
        <v>116000</v>
      </c>
      <c r="D13" s="145">
        <f>C13-2480</f>
        <v>113520</v>
      </c>
      <c r="E13" s="145">
        <v>80713.592111</v>
      </c>
      <c r="F13" s="166">
        <f t="shared" si="0"/>
        <v>0.6958068285431035</v>
      </c>
      <c r="G13" s="152">
        <v>0.9970733605756106</v>
      </c>
      <c r="H13" s="162"/>
    </row>
    <row r="14" spans="1:8" ht="19.5" customHeight="1">
      <c r="A14" s="46">
        <v>2</v>
      </c>
      <c r="B14" s="32" t="s">
        <v>38</v>
      </c>
      <c r="C14" s="38">
        <v>2812000</v>
      </c>
      <c r="D14" s="39">
        <f>C14-876120</f>
        <v>1935880</v>
      </c>
      <c r="E14" s="39">
        <v>2874980.382532</v>
      </c>
      <c r="F14" s="166">
        <f t="shared" si="0"/>
        <v>1.0223970065903272</v>
      </c>
      <c r="G14" s="168">
        <v>1.311169742286033</v>
      </c>
      <c r="H14" s="162"/>
    </row>
    <row r="15" spans="1:8" ht="19.5" customHeight="1">
      <c r="A15" s="46">
        <v>3</v>
      </c>
      <c r="B15" s="32" t="s">
        <v>39</v>
      </c>
      <c r="C15" s="38">
        <v>2436000</v>
      </c>
      <c r="D15" s="39">
        <f>C15-59620</f>
        <v>2376380</v>
      </c>
      <c r="E15" s="39">
        <v>1814639.465283</v>
      </c>
      <c r="F15" s="166">
        <f t="shared" si="0"/>
        <v>0.7449258888682265</v>
      </c>
      <c r="G15" s="168">
        <v>1.3012758248096727</v>
      </c>
      <c r="H15" s="162"/>
    </row>
    <row r="16" spans="1:8" ht="19.5" customHeight="1">
      <c r="A16" s="46">
        <v>4</v>
      </c>
      <c r="B16" s="32" t="s">
        <v>40</v>
      </c>
      <c r="C16" s="38">
        <v>750000</v>
      </c>
      <c r="D16" s="39">
        <f>C16-18400</f>
        <v>731600</v>
      </c>
      <c r="E16" s="39">
        <v>754936.69305</v>
      </c>
      <c r="F16" s="166">
        <f t="shared" si="0"/>
        <v>1.0065822574</v>
      </c>
      <c r="G16" s="168">
        <v>1.0553930115240875</v>
      </c>
      <c r="H16" s="162"/>
    </row>
    <row r="17" spans="1:8" ht="19.5" customHeight="1">
      <c r="A17" s="46">
        <v>5</v>
      </c>
      <c r="B17" s="32" t="s">
        <v>41</v>
      </c>
      <c r="C17" s="38">
        <v>890000</v>
      </c>
      <c r="D17" s="39">
        <f>C17-343118</f>
        <v>546882</v>
      </c>
      <c r="E17" s="39">
        <v>739045.937885</v>
      </c>
      <c r="F17" s="166">
        <f t="shared" si="0"/>
        <v>0.830388694252809</v>
      </c>
      <c r="G17" s="168">
        <v>1.112336213952122</v>
      </c>
      <c r="H17" s="162"/>
    </row>
    <row r="18" spans="1:8" ht="19.5" customHeight="1">
      <c r="A18" s="46">
        <v>6</v>
      </c>
      <c r="B18" s="32" t="s">
        <v>43</v>
      </c>
      <c r="C18" s="38">
        <v>460000</v>
      </c>
      <c r="D18" s="39">
        <f>C18</f>
        <v>460000</v>
      </c>
      <c r="E18" s="39">
        <v>402119.69921</v>
      </c>
      <c r="F18" s="166">
        <f t="shared" si="0"/>
        <v>0.8741732591521739</v>
      </c>
      <c r="G18" s="168">
        <v>1.039556677667454</v>
      </c>
      <c r="H18" s="162"/>
    </row>
    <row r="19" spans="1:8" ht="19.5" customHeight="1">
      <c r="A19" s="46">
        <v>7</v>
      </c>
      <c r="B19" s="32" t="s">
        <v>44</v>
      </c>
      <c r="C19" s="38">
        <v>147500</v>
      </c>
      <c r="D19" s="39">
        <f>C19-60000</f>
        <v>87500</v>
      </c>
      <c r="E19" s="39">
        <v>107410.322557</v>
      </c>
      <c r="F19" s="166">
        <f t="shared" si="0"/>
        <v>0.7282055766576272</v>
      </c>
      <c r="G19" s="168">
        <v>1.0502504227005887</v>
      </c>
      <c r="H19" s="162"/>
    </row>
    <row r="20" spans="1:8" ht="19.5" customHeight="1">
      <c r="A20" s="46">
        <v>8</v>
      </c>
      <c r="B20" s="32" t="s">
        <v>42</v>
      </c>
      <c r="C20" s="38">
        <f>SUM(C21:C25)</f>
        <v>2279000</v>
      </c>
      <c r="D20" s="38">
        <f>SUM(D21:D25)</f>
        <v>2309000</v>
      </c>
      <c r="E20" s="38">
        <v>3731227.495228</v>
      </c>
      <c r="F20" s="166">
        <f t="shared" si="0"/>
        <v>1.6372213669276</v>
      </c>
      <c r="G20" s="168">
        <v>1.0823905935085842</v>
      </c>
      <c r="H20" s="162"/>
    </row>
    <row r="21" spans="1:8" s="131" customFormat="1" ht="19.5" customHeight="1">
      <c r="A21" s="128"/>
      <c r="B21" s="129" t="s">
        <v>97</v>
      </c>
      <c r="C21" s="149">
        <v>0</v>
      </c>
      <c r="D21" s="130">
        <f>'[4]THU'!D22</f>
        <v>0</v>
      </c>
      <c r="E21" s="130">
        <v>81</v>
      </c>
      <c r="F21" s="167"/>
      <c r="G21" s="153"/>
      <c r="H21" s="163"/>
    </row>
    <row r="22" spans="1:8" s="131" customFormat="1" ht="19.5" customHeight="1">
      <c r="A22" s="128"/>
      <c r="B22" s="129" t="s">
        <v>98</v>
      </c>
      <c r="C22" s="149">
        <f>'[5]THU'!C23</f>
        <v>29000</v>
      </c>
      <c r="D22" s="145">
        <v>29000</v>
      </c>
      <c r="E22" s="145">
        <v>27187.436684</v>
      </c>
      <c r="F22" s="167">
        <f t="shared" si="0"/>
        <v>0.9374978166896552</v>
      </c>
      <c r="G22" s="153">
        <v>1.0078923009032086</v>
      </c>
      <c r="H22" s="163"/>
    </row>
    <row r="23" spans="1:8" s="131" customFormat="1" ht="19.5" customHeight="1">
      <c r="A23" s="128"/>
      <c r="B23" s="129" t="s">
        <v>99</v>
      </c>
      <c r="C23" s="149">
        <f>'[5]THU'!C24</f>
        <v>2000000</v>
      </c>
      <c r="D23" s="145">
        <v>2000000</v>
      </c>
      <c r="E23" s="145">
        <v>3560402.324384</v>
      </c>
      <c r="F23" s="167">
        <f t="shared" si="0"/>
        <v>1.780201162192</v>
      </c>
      <c r="G23" s="153">
        <v>1.0778316554844198</v>
      </c>
      <c r="H23" s="163"/>
    </row>
    <row r="24" spans="1:8" s="131" customFormat="1" ht="19.5" customHeight="1">
      <c r="A24" s="128"/>
      <c r="B24" s="129" t="s">
        <v>100</v>
      </c>
      <c r="C24" s="149">
        <v>250000</v>
      </c>
      <c r="D24" s="145">
        <v>280000</v>
      </c>
      <c r="E24" s="145">
        <v>143556.73416</v>
      </c>
      <c r="F24" s="167">
        <f t="shared" si="0"/>
        <v>0.57422693664</v>
      </c>
      <c r="G24" s="153">
        <v>1.227668099035711</v>
      </c>
      <c r="H24" s="163"/>
    </row>
    <row r="25" spans="1:8" s="131" customFormat="1" ht="19.5" customHeight="1">
      <c r="A25" s="128"/>
      <c r="B25" s="129" t="s">
        <v>101</v>
      </c>
      <c r="C25" s="149">
        <v>0</v>
      </c>
      <c r="D25" s="145"/>
      <c r="E25" s="145">
        <v>0</v>
      </c>
      <c r="F25" s="166"/>
      <c r="G25" s="169"/>
      <c r="H25" s="163"/>
    </row>
    <row r="26" spans="1:8" ht="19.5" customHeight="1">
      <c r="A26" s="46">
        <v>9</v>
      </c>
      <c r="B26" s="31" t="s">
        <v>45</v>
      </c>
      <c r="C26" s="38">
        <v>25000</v>
      </c>
      <c r="D26" s="39">
        <f>C26-29120</f>
        <v>-4120</v>
      </c>
      <c r="E26" s="39">
        <v>38074.263822</v>
      </c>
      <c r="F26" s="166">
        <f t="shared" si="0"/>
        <v>1.52297055288</v>
      </c>
      <c r="G26" s="168">
        <v>1.0378894943193115</v>
      </c>
      <c r="H26" s="162"/>
    </row>
    <row r="27" spans="1:8" ht="30" customHeight="1">
      <c r="A27" s="46">
        <v>10</v>
      </c>
      <c r="B27" s="31" t="s">
        <v>46</v>
      </c>
      <c r="C27" s="38">
        <v>14000</v>
      </c>
      <c r="D27" s="39">
        <f>C27</f>
        <v>14000</v>
      </c>
      <c r="E27" s="39">
        <v>15755.891717</v>
      </c>
      <c r="F27" s="166">
        <f t="shared" si="0"/>
        <v>1.1254208369285714</v>
      </c>
      <c r="G27" s="152"/>
      <c r="H27" s="162"/>
    </row>
    <row r="28" spans="1:8" ht="19.5" customHeight="1">
      <c r="A28" s="46">
        <v>11</v>
      </c>
      <c r="B28" s="31" t="s">
        <v>47</v>
      </c>
      <c r="C28" s="38">
        <v>40000</v>
      </c>
      <c r="D28" s="39">
        <v>38000</v>
      </c>
      <c r="E28" s="39">
        <v>20348.85268</v>
      </c>
      <c r="F28" s="166">
        <f t="shared" si="0"/>
        <v>0.508721317</v>
      </c>
      <c r="G28" s="168">
        <v>0.6795767472338181</v>
      </c>
      <c r="H28" s="162"/>
    </row>
    <row r="29" spans="1:8" ht="19.5" customHeight="1">
      <c r="A29" s="46">
        <v>12</v>
      </c>
      <c r="B29" s="31" t="s">
        <v>48</v>
      </c>
      <c r="C29" s="38">
        <v>18000</v>
      </c>
      <c r="D29" s="38">
        <v>20000</v>
      </c>
      <c r="E29" s="38">
        <v>20713.384390999992</v>
      </c>
      <c r="F29" s="166">
        <f t="shared" si="0"/>
        <v>1.1507435772777774</v>
      </c>
      <c r="G29" s="168">
        <v>1.3061230451357544</v>
      </c>
      <c r="H29" s="162"/>
    </row>
    <row r="30" spans="1:8" ht="19.5" customHeight="1">
      <c r="A30" s="46">
        <v>13</v>
      </c>
      <c r="B30" s="32" t="s">
        <v>49</v>
      </c>
      <c r="C30" s="38">
        <v>220000</v>
      </c>
      <c r="D30" s="38">
        <v>123500</v>
      </c>
      <c r="E30" s="38">
        <v>313128.842899</v>
      </c>
      <c r="F30" s="166">
        <f t="shared" si="0"/>
        <v>1.4233129222681817</v>
      </c>
      <c r="G30" s="168">
        <v>1.4203576326995047</v>
      </c>
      <c r="H30" s="162"/>
    </row>
    <row r="31" spans="1:8" s="7" customFormat="1" ht="19.5" customHeight="1">
      <c r="A31" s="47" t="s">
        <v>2</v>
      </c>
      <c r="B31" s="33" t="s">
        <v>23</v>
      </c>
      <c r="C31" s="40"/>
      <c r="D31" s="40"/>
      <c r="E31" s="40"/>
      <c r="F31" s="166"/>
      <c r="G31" s="154"/>
      <c r="H31" s="164"/>
    </row>
    <row r="32" spans="1:8" s="7" customFormat="1" ht="19.5" customHeight="1">
      <c r="A32" s="47" t="s">
        <v>3</v>
      </c>
      <c r="B32" s="33" t="s">
        <v>50</v>
      </c>
      <c r="C32" s="37">
        <f>SUM(C33:C38)</f>
        <v>2000000</v>
      </c>
      <c r="D32" s="37">
        <f>SUM(D33:D38)</f>
        <v>0</v>
      </c>
      <c r="E32" s="37">
        <v>2069368.980917</v>
      </c>
      <c r="F32" s="165">
        <f t="shared" si="0"/>
        <v>1.0346844904585</v>
      </c>
      <c r="G32" s="170">
        <v>1.269145862529216</v>
      </c>
      <c r="H32" s="164"/>
    </row>
    <row r="33" spans="1:8" s="19" customFormat="1" ht="19.5" customHeight="1">
      <c r="A33" s="48">
        <v>1</v>
      </c>
      <c r="B33" s="34" t="s">
        <v>109</v>
      </c>
      <c r="C33" s="41">
        <v>1585000</v>
      </c>
      <c r="D33" s="41">
        <f>'[4]THU'!D35</f>
        <v>0</v>
      </c>
      <c r="E33" s="41">
        <v>1494925.558982</v>
      </c>
      <c r="F33" s="166">
        <f t="shared" si="0"/>
        <v>0.9431706996731861</v>
      </c>
      <c r="G33" s="168">
        <v>1.37855612246061</v>
      </c>
      <c r="H33" s="162"/>
    </row>
    <row r="34" spans="1:8" s="19" customFormat="1" ht="19.5" customHeight="1">
      <c r="A34" s="48">
        <v>2</v>
      </c>
      <c r="B34" s="34" t="s">
        <v>54</v>
      </c>
      <c r="C34" s="41">
        <v>15000</v>
      </c>
      <c r="D34" s="41">
        <f>'[4]THU'!D36</f>
        <v>0</v>
      </c>
      <c r="E34" s="41">
        <v>13065.617815</v>
      </c>
      <c r="F34" s="166">
        <f t="shared" si="0"/>
        <v>0.8710411876666666</v>
      </c>
      <c r="G34" s="168">
        <v>1.7446411824008545</v>
      </c>
      <c r="H34" s="162"/>
    </row>
    <row r="35" spans="1:8" s="19" customFormat="1" ht="19.5" customHeight="1">
      <c r="A35" s="48">
        <v>3</v>
      </c>
      <c r="B35" s="34" t="s">
        <v>55</v>
      </c>
      <c r="C35" s="41">
        <v>140000</v>
      </c>
      <c r="D35" s="41">
        <f>'[4]THU'!D37</f>
        <v>0</v>
      </c>
      <c r="E35" s="41">
        <v>349929.128189</v>
      </c>
      <c r="F35" s="166">
        <f t="shared" si="0"/>
        <v>2.4994937727785715</v>
      </c>
      <c r="G35" s="168">
        <v>2.418742332340296</v>
      </c>
      <c r="H35" s="162"/>
    </row>
    <row r="36" spans="1:8" s="19" customFormat="1" ht="19.5" customHeight="1">
      <c r="A36" s="48">
        <v>4</v>
      </c>
      <c r="B36" s="34" t="s">
        <v>56</v>
      </c>
      <c r="C36" s="41">
        <v>250000</v>
      </c>
      <c r="D36" s="41">
        <f>'[4]THU'!D38</f>
        <v>0</v>
      </c>
      <c r="E36" s="41">
        <v>191237.802216</v>
      </c>
      <c r="F36" s="166">
        <f t="shared" si="0"/>
        <v>0.764951208864</v>
      </c>
      <c r="G36" s="168">
        <v>0.7911215083605676</v>
      </c>
      <c r="H36" s="162"/>
    </row>
    <row r="37" spans="1:8" s="19" customFormat="1" ht="19.5" customHeight="1">
      <c r="A37" s="48">
        <v>5</v>
      </c>
      <c r="B37" s="34" t="s">
        <v>57</v>
      </c>
      <c r="C37" s="41">
        <v>10000</v>
      </c>
      <c r="D37" s="41">
        <f>'[4]THU'!D39</f>
        <v>0</v>
      </c>
      <c r="E37" s="41">
        <v>1444.31852</v>
      </c>
      <c r="F37" s="166">
        <f t="shared" si="0"/>
        <v>0.144431852</v>
      </c>
      <c r="G37" s="168">
        <v>0.010115833811931811</v>
      </c>
      <c r="H37" s="162"/>
    </row>
    <row r="38" spans="1:8" s="19" customFormat="1" ht="19.5" customHeight="1">
      <c r="A38" s="48">
        <v>6</v>
      </c>
      <c r="B38" s="34" t="s">
        <v>58</v>
      </c>
      <c r="C38" s="41">
        <v>0</v>
      </c>
      <c r="D38" s="41">
        <f>'[4]THU'!D40</f>
        <v>0</v>
      </c>
      <c r="E38" s="41">
        <v>1163.607468</v>
      </c>
      <c r="F38" s="151"/>
      <c r="G38" s="168">
        <v>0.12331575540483254</v>
      </c>
      <c r="H38" s="162"/>
    </row>
    <row r="39" spans="1:8" s="7" customFormat="1" ht="19.5" customHeight="1">
      <c r="A39" s="47" t="s">
        <v>4</v>
      </c>
      <c r="B39" s="33" t="s">
        <v>94</v>
      </c>
      <c r="C39" s="40">
        <v>0</v>
      </c>
      <c r="D39" s="40">
        <f>'[4]THU'!D42</f>
        <v>0</v>
      </c>
      <c r="E39" s="40">
        <v>26547.927537</v>
      </c>
      <c r="F39" s="151"/>
      <c r="G39" s="170">
        <v>0.4036541157232131</v>
      </c>
      <c r="H39" s="162"/>
    </row>
    <row r="40" spans="1:8" s="7" customFormat="1" ht="19.5" customHeight="1">
      <c r="A40" s="47" t="s">
        <v>7</v>
      </c>
      <c r="B40" s="33" t="s">
        <v>59</v>
      </c>
      <c r="C40" s="40">
        <f>C41+C42</f>
        <v>9823058</v>
      </c>
      <c r="D40" s="40">
        <f>D41+D42</f>
        <v>0</v>
      </c>
      <c r="E40" s="40">
        <v>10409129.985671999</v>
      </c>
      <c r="F40" s="165">
        <f t="shared" si="0"/>
        <v>1.0596628855975398</v>
      </c>
      <c r="G40" s="170">
        <v>1.1506354045365352</v>
      </c>
      <c r="H40" s="162"/>
    </row>
    <row r="41" spans="1:8" s="19" customFormat="1" ht="19.5" customHeight="1">
      <c r="A41" s="48">
        <v>1</v>
      </c>
      <c r="B41" s="34" t="s">
        <v>25</v>
      </c>
      <c r="C41" s="41">
        <v>6617058</v>
      </c>
      <c r="D41" s="41"/>
      <c r="E41" s="41">
        <v>5867761.555724999</v>
      </c>
      <c r="F41" s="166">
        <f t="shared" si="0"/>
        <v>0.8867629021424626</v>
      </c>
      <c r="G41" s="168">
        <v>1.116884070550236</v>
      </c>
      <c r="H41" s="162"/>
    </row>
    <row r="42" spans="1:8" ht="19.5" customHeight="1">
      <c r="A42" s="49">
        <v>2</v>
      </c>
      <c r="B42" s="35" t="s">
        <v>26</v>
      </c>
      <c r="C42" s="42">
        <v>3206000</v>
      </c>
      <c r="D42" s="42"/>
      <c r="E42" s="42">
        <v>4541368.429947</v>
      </c>
      <c r="F42" s="172">
        <f t="shared" si="0"/>
        <v>1.4165216562529632</v>
      </c>
      <c r="G42" s="171">
        <v>1.1973877470705798</v>
      </c>
      <c r="H42" s="162"/>
    </row>
    <row r="43" ht="15.75">
      <c r="E43" s="23"/>
    </row>
    <row r="45" ht="15.75">
      <c r="E45" s="23"/>
    </row>
    <row r="47" spans="5:6" ht="15.75">
      <c r="E47" s="205"/>
      <c r="F47" s="205"/>
    </row>
    <row r="53" ht="13.5" customHeight="1"/>
    <row r="54" spans="3:5" ht="15.75" hidden="1">
      <c r="C54" s="6">
        <v>1124693</v>
      </c>
      <c r="D54" s="6">
        <v>1124693</v>
      </c>
      <c r="E54" s="23"/>
    </row>
    <row r="55" spans="3:5" ht="15.75" hidden="1">
      <c r="C55" s="26">
        <f>C41+C54</f>
        <v>7741751</v>
      </c>
      <c r="D55" s="26">
        <f>D41+D54</f>
        <v>1124693</v>
      </c>
      <c r="E55" s="8"/>
    </row>
    <row r="56" ht="15.75" hidden="1"/>
    <row r="57" ht="15.75">
      <c r="E57" s="23"/>
    </row>
  </sheetData>
  <sheetProtection/>
  <mergeCells count="13">
    <mergeCell ref="A6:A7"/>
    <mergeCell ref="A1:B1"/>
    <mergeCell ref="A2:B2"/>
    <mergeCell ref="A3:G3"/>
    <mergeCell ref="A4:G4"/>
    <mergeCell ref="F1:G1"/>
    <mergeCell ref="E5:G5"/>
    <mergeCell ref="B6:B7"/>
    <mergeCell ref="C6:C7"/>
    <mergeCell ref="D6:D7"/>
    <mergeCell ref="E47:F47"/>
    <mergeCell ref="F6:G6"/>
    <mergeCell ref="E6:E7"/>
  </mergeCells>
  <printOptions/>
  <pageMargins left="0.57" right="0.36" top="0.12" bottom="0.2" header="0.23" footer="0.16"/>
  <pageSetup horizontalDpi="600" verticalDpi="600" orientation="portrait" scale="90" r:id="rId1"/>
</worksheet>
</file>

<file path=xl/worksheets/sheet5.xml><?xml version="1.0" encoding="utf-8"?>
<worksheet xmlns="http://schemas.openxmlformats.org/spreadsheetml/2006/main" xmlns:r="http://schemas.openxmlformats.org/officeDocument/2006/relationships">
  <dimension ref="A1:J51"/>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E53" sqref="E53"/>
    </sheetView>
  </sheetViews>
  <sheetFormatPr defaultColWidth="9" defaultRowHeight="15"/>
  <cols>
    <col min="1" max="1" width="4.19921875" style="79" customWidth="1"/>
    <col min="2" max="2" width="45.59765625" style="4" customWidth="1"/>
    <col min="3" max="4" width="13.09765625" style="4" customWidth="1"/>
    <col min="5" max="5" width="11.3984375" style="4" customWidth="1"/>
    <col min="6" max="6" width="10.69921875" style="4" customWidth="1"/>
    <col min="7" max="7" width="9" style="4" customWidth="1"/>
    <col min="8" max="8" width="12.59765625" style="89" hidden="1" customWidth="1"/>
    <col min="9" max="9" width="11.09765625" style="14" bestFit="1" customWidth="1"/>
    <col min="10" max="16384" width="9" style="4" customWidth="1"/>
  </cols>
  <sheetData>
    <row r="1" spans="1:6" ht="15.75">
      <c r="A1" s="195"/>
      <c r="B1" s="195"/>
      <c r="E1" s="195" t="s">
        <v>116</v>
      </c>
      <c r="F1" s="195"/>
    </row>
    <row r="3" spans="1:9" s="56" customFormat="1" ht="18.75">
      <c r="A3" s="201" t="s">
        <v>123</v>
      </c>
      <c r="B3" s="201"/>
      <c r="C3" s="201"/>
      <c r="D3" s="201"/>
      <c r="E3" s="201"/>
      <c r="F3" s="201"/>
      <c r="H3" s="90"/>
      <c r="I3" s="57"/>
    </row>
    <row r="4" spans="1:8" ht="19.5" customHeight="1">
      <c r="A4" s="191" t="s">
        <v>122</v>
      </c>
      <c r="B4" s="191"/>
      <c r="C4" s="191"/>
      <c r="D4" s="191"/>
      <c r="E4" s="191"/>
      <c r="F4" s="191"/>
      <c r="G4" s="144"/>
      <c r="H4" s="144"/>
    </row>
    <row r="5" spans="1:6" ht="15.75">
      <c r="A5" s="192"/>
      <c r="B5" s="192"/>
      <c r="C5" s="192"/>
      <c r="D5" s="192"/>
      <c r="E5" s="192"/>
      <c r="F5" s="192"/>
    </row>
    <row r="6" spans="1:6" ht="25.5" customHeight="1">
      <c r="A6" s="74"/>
      <c r="D6" s="58"/>
      <c r="E6" s="213" t="s">
        <v>10</v>
      </c>
      <c r="F6" s="213"/>
    </row>
    <row r="7" spans="1:8" ht="29.25" customHeight="1">
      <c r="A7" s="194" t="s">
        <v>19</v>
      </c>
      <c r="B7" s="196" t="s">
        <v>61</v>
      </c>
      <c r="C7" s="194" t="s">
        <v>119</v>
      </c>
      <c r="D7" s="206" t="s">
        <v>124</v>
      </c>
      <c r="E7" s="194" t="s">
        <v>60</v>
      </c>
      <c r="F7" s="194"/>
      <c r="H7" s="212" t="s">
        <v>120</v>
      </c>
    </row>
    <row r="8" spans="1:8" ht="39.75" customHeight="1">
      <c r="A8" s="194"/>
      <c r="B8" s="196"/>
      <c r="C8" s="194"/>
      <c r="D8" s="206"/>
      <c r="E8" s="59" t="s">
        <v>52</v>
      </c>
      <c r="F8" s="59" t="s">
        <v>53</v>
      </c>
      <c r="H8" s="212"/>
    </row>
    <row r="9" spans="1:9" ht="15.75">
      <c r="A9" s="60" t="s">
        <v>0</v>
      </c>
      <c r="B9" s="61" t="s">
        <v>7</v>
      </c>
      <c r="C9" s="61">
        <v>1</v>
      </c>
      <c r="D9" s="61">
        <v>2</v>
      </c>
      <c r="E9" s="61" t="s">
        <v>51</v>
      </c>
      <c r="F9" s="61">
        <v>4</v>
      </c>
      <c r="I9" s="16"/>
    </row>
    <row r="10" spans="1:9" s="10" customFormat="1" ht="21" customHeight="1">
      <c r="A10" s="103"/>
      <c r="B10" s="68" t="s">
        <v>27</v>
      </c>
      <c r="C10" s="104">
        <f>C11+C43</f>
        <v>12840323</v>
      </c>
      <c r="D10" s="104">
        <f>D11+D43</f>
        <v>9967622.318479002</v>
      </c>
      <c r="E10" s="173">
        <f>D10/C10</f>
        <v>0.7762750452990164</v>
      </c>
      <c r="F10" s="173">
        <v>0.948233445738548</v>
      </c>
      <c r="H10" s="135">
        <v>6844362</v>
      </c>
      <c r="I10" s="63"/>
    </row>
    <row r="11" spans="1:9" s="9" customFormat="1" ht="21" customHeight="1">
      <c r="A11" s="75" t="s">
        <v>0</v>
      </c>
      <c r="B11" s="69" t="s">
        <v>11</v>
      </c>
      <c r="C11" s="84">
        <f>C12+C18+C39+C40+C41</f>
        <v>11395765</v>
      </c>
      <c r="D11" s="84">
        <f>D12+D18+D39+D40+D41+D42</f>
        <v>9082321.568479002</v>
      </c>
      <c r="E11" s="174">
        <f>D11/C11</f>
        <v>0.7969909495746009</v>
      </c>
      <c r="F11" s="175">
        <v>0.9386184589542929</v>
      </c>
      <c r="H11" s="136">
        <v>6470228.5</v>
      </c>
      <c r="I11" s="15"/>
    </row>
    <row r="12" spans="1:9" s="10" customFormat="1" ht="21" customHeight="1">
      <c r="A12" s="75" t="s">
        <v>1</v>
      </c>
      <c r="B12" s="69" t="s">
        <v>28</v>
      </c>
      <c r="C12" s="85">
        <f>SUM(C13:C17)</f>
        <v>2888070</v>
      </c>
      <c r="D12" s="85">
        <f>SUM(D13:D17)</f>
        <v>2981527.22408</v>
      </c>
      <c r="E12" s="174">
        <f>D12/C12</f>
        <v>1.032359750310761</v>
      </c>
      <c r="F12" s="174">
        <v>1.050212937518977</v>
      </c>
      <c r="H12" s="135">
        <v>1828446</v>
      </c>
      <c r="I12" s="15"/>
    </row>
    <row r="13" spans="1:9" ht="22.5" customHeight="1">
      <c r="A13" s="76">
        <v>1</v>
      </c>
      <c r="B13" s="70" t="s">
        <v>29</v>
      </c>
      <c r="C13" s="86">
        <v>2706470</v>
      </c>
      <c r="D13" s="86">
        <v>2937780.63284</v>
      </c>
      <c r="E13" s="176">
        <f>D13/C13</f>
        <v>1.085465803367486</v>
      </c>
      <c r="F13" s="176">
        <v>1.046631533907088</v>
      </c>
      <c r="H13" s="137">
        <v>1827274</v>
      </c>
      <c r="I13" s="15"/>
    </row>
    <row r="14" spans="1:9" ht="47.25">
      <c r="A14" s="76">
        <v>2</v>
      </c>
      <c r="B14" s="70" t="s">
        <v>62</v>
      </c>
      <c r="C14" s="86">
        <v>0</v>
      </c>
      <c r="D14" s="86">
        <v>0</v>
      </c>
      <c r="E14" s="176"/>
      <c r="F14" s="174"/>
      <c r="H14" s="137">
        <v>0</v>
      </c>
      <c r="I14" s="15"/>
    </row>
    <row r="15" spans="1:9" ht="20.25" customHeight="1">
      <c r="A15" s="76">
        <v>3</v>
      </c>
      <c r="B15" s="70" t="s">
        <v>30</v>
      </c>
      <c r="C15" s="86">
        <v>40000</v>
      </c>
      <c r="D15" s="86">
        <v>38580</v>
      </c>
      <c r="E15" s="176">
        <f>D15/C15</f>
        <v>0.9645</v>
      </c>
      <c r="F15" s="174"/>
      <c r="H15" s="137">
        <v>1172</v>
      </c>
      <c r="I15" s="15"/>
    </row>
    <row r="16" spans="1:9" ht="20.25" customHeight="1">
      <c r="A16" s="65" t="s">
        <v>89</v>
      </c>
      <c r="B16" s="70" t="s">
        <v>110</v>
      </c>
      <c r="C16" s="86">
        <v>118000</v>
      </c>
      <c r="D16" s="86">
        <v>0</v>
      </c>
      <c r="E16" s="176"/>
      <c r="F16" s="174"/>
      <c r="H16" s="137"/>
      <c r="I16" s="15"/>
    </row>
    <row r="17" spans="1:9" ht="20.25" customHeight="1">
      <c r="A17" s="65" t="s">
        <v>112</v>
      </c>
      <c r="B17" s="70" t="s">
        <v>111</v>
      </c>
      <c r="C17" s="86">
        <v>23600</v>
      </c>
      <c r="D17" s="86">
        <v>5166.59124</v>
      </c>
      <c r="E17" s="176"/>
      <c r="F17" s="174"/>
      <c r="H17" s="137">
        <v>0</v>
      </c>
      <c r="I17" s="15"/>
    </row>
    <row r="18" spans="1:10" s="10" customFormat="1" ht="21.75" customHeight="1">
      <c r="A18" s="75" t="s">
        <v>2</v>
      </c>
      <c r="B18" s="69" t="s">
        <v>31</v>
      </c>
      <c r="C18" s="85">
        <v>8275210</v>
      </c>
      <c r="D18" s="85">
        <v>6062421.098374001</v>
      </c>
      <c r="E18" s="174">
        <f>D18/C18</f>
        <v>0.7326002721833041</v>
      </c>
      <c r="F18" s="174">
        <v>0.9206135223054336</v>
      </c>
      <c r="H18" s="85">
        <v>4605987.5</v>
      </c>
      <c r="I18" s="15"/>
      <c r="J18" s="126"/>
    </row>
    <row r="19" spans="1:9" ht="18.75" customHeight="1">
      <c r="A19" s="76"/>
      <c r="B19" s="70" t="s">
        <v>32</v>
      </c>
      <c r="C19" s="86"/>
      <c r="D19" s="86"/>
      <c r="E19" s="176"/>
      <c r="F19" s="176"/>
      <c r="H19" s="137"/>
      <c r="I19" s="62"/>
    </row>
    <row r="20" spans="1:9" ht="18.75" customHeight="1">
      <c r="A20" s="76">
        <v>1</v>
      </c>
      <c r="B20" s="70" t="s">
        <v>63</v>
      </c>
      <c r="C20" s="86">
        <v>3669860</v>
      </c>
      <c r="D20" s="86">
        <v>2612000.129172</v>
      </c>
      <c r="E20" s="176">
        <f aca="true" t="shared" si="0" ref="E20:E32">D20/C20</f>
        <v>0.7117438074400658</v>
      </c>
      <c r="F20" s="176">
        <v>0.9320096150079707</v>
      </c>
      <c r="H20" s="137">
        <v>1855323.5</v>
      </c>
      <c r="I20" s="62"/>
    </row>
    <row r="21" spans="1:9" s="93" customFormat="1" ht="18.75" customHeight="1" hidden="1">
      <c r="A21" s="114"/>
      <c r="B21" s="115" t="s">
        <v>15</v>
      </c>
      <c r="C21" s="116">
        <v>3898811</v>
      </c>
      <c r="D21" s="116">
        <v>871302.25</v>
      </c>
      <c r="E21" s="177">
        <f t="shared" si="0"/>
        <v>0.22347896576674273</v>
      </c>
      <c r="F21" s="177">
        <v>1</v>
      </c>
      <c r="H21" s="138">
        <v>1855323.5</v>
      </c>
      <c r="I21" s="94"/>
    </row>
    <row r="22" spans="1:9" s="93" customFormat="1" ht="18.75" customHeight="1" hidden="1">
      <c r="A22" s="114"/>
      <c r="B22" s="115" t="s">
        <v>16</v>
      </c>
      <c r="C22" s="116"/>
      <c r="D22" s="116"/>
      <c r="E22" s="177"/>
      <c r="F22" s="177"/>
      <c r="H22" s="138">
        <v>0</v>
      </c>
      <c r="I22" s="94"/>
    </row>
    <row r="23" spans="1:9" s="11" customFormat="1" ht="18.75" customHeight="1">
      <c r="A23" s="77">
        <v>2</v>
      </c>
      <c r="B23" s="71" t="s">
        <v>64</v>
      </c>
      <c r="C23" s="132">
        <v>39677</v>
      </c>
      <c r="D23" s="132">
        <v>12978.268804</v>
      </c>
      <c r="E23" s="176">
        <f t="shared" si="0"/>
        <v>0.3270980367467298</v>
      </c>
      <c r="F23" s="176">
        <v>0.448299440552677</v>
      </c>
      <c r="H23" s="134">
        <v>15667</v>
      </c>
      <c r="I23" s="62"/>
    </row>
    <row r="24" spans="1:9" s="11" customFormat="1" ht="18.75" customHeight="1">
      <c r="A24" s="77">
        <v>3</v>
      </c>
      <c r="B24" s="71" t="s">
        <v>65</v>
      </c>
      <c r="C24" s="132">
        <v>745984</v>
      </c>
      <c r="D24" s="132">
        <v>576676.39838</v>
      </c>
      <c r="E24" s="176">
        <f>D24/C24+0.01</f>
        <v>0.7830412426808082</v>
      </c>
      <c r="F24" s="176">
        <v>0.8992840650800374</v>
      </c>
      <c r="H24" s="134">
        <v>418064.5</v>
      </c>
      <c r="I24" s="62"/>
    </row>
    <row r="25" spans="1:9" s="11" customFormat="1" ht="18.75" customHeight="1">
      <c r="A25" s="77">
        <v>4</v>
      </c>
      <c r="B25" s="71" t="s">
        <v>103</v>
      </c>
      <c r="C25" s="132">
        <v>104165</v>
      </c>
      <c r="D25" s="132">
        <v>49123.71717</v>
      </c>
      <c r="E25" s="176">
        <f t="shared" si="0"/>
        <v>0.47159523035568574</v>
      </c>
      <c r="F25" s="176">
        <v>0.5871734911787205</v>
      </c>
      <c r="H25" s="134">
        <v>46109</v>
      </c>
      <c r="I25" s="62"/>
    </row>
    <row r="26" spans="1:9" s="11" customFormat="1" ht="18.75" customHeight="1">
      <c r="A26" s="77">
        <v>5</v>
      </c>
      <c r="B26" s="71" t="s">
        <v>66</v>
      </c>
      <c r="C26" s="132">
        <v>44869</v>
      </c>
      <c r="D26" s="132">
        <v>33870.117154</v>
      </c>
      <c r="E26" s="176">
        <f t="shared" si="0"/>
        <v>0.7548667711337449</v>
      </c>
      <c r="F26" s="176">
        <v>0.6022103578045268</v>
      </c>
      <c r="H26" s="134">
        <v>44343</v>
      </c>
      <c r="I26" s="62"/>
    </row>
    <row r="27" spans="1:9" s="11" customFormat="1" ht="18.75" customHeight="1">
      <c r="A27" s="77" t="s">
        <v>93</v>
      </c>
      <c r="B27" s="71" t="s">
        <v>104</v>
      </c>
      <c r="C27" s="132"/>
      <c r="D27" s="132"/>
      <c r="E27" s="176"/>
      <c r="F27" s="176"/>
      <c r="H27" s="134"/>
      <c r="I27" s="62"/>
    </row>
    <row r="28" spans="1:9" s="11" customFormat="1" ht="18.75" customHeight="1">
      <c r="A28" s="77" t="s">
        <v>96</v>
      </c>
      <c r="B28" s="71" t="s">
        <v>67</v>
      </c>
      <c r="C28" s="132">
        <v>397325</v>
      </c>
      <c r="D28" s="132">
        <v>268601.63280200004</v>
      </c>
      <c r="E28" s="176">
        <f t="shared" si="0"/>
        <v>0.6760249991870636</v>
      </c>
      <c r="F28" s="176">
        <v>0.9200797196685542</v>
      </c>
      <c r="H28" s="134">
        <v>176029</v>
      </c>
      <c r="I28" s="62"/>
    </row>
    <row r="29" spans="1:9" ht="18.75" customHeight="1">
      <c r="A29" s="77" t="s">
        <v>105</v>
      </c>
      <c r="B29" s="70" t="s">
        <v>68</v>
      </c>
      <c r="C29" s="86">
        <v>649213</v>
      </c>
      <c r="D29" s="86">
        <v>487009.91306</v>
      </c>
      <c r="E29" s="176">
        <f>D29/C29+0.01</f>
        <v>0.7601542838174836</v>
      </c>
      <c r="F29" s="176">
        <v>1.430977774928722</v>
      </c>
      <c r="H29" s="137">
        <v>356999.5</v>
      </c>
      <c r="I29" s="62"/>
    </row>
    <row r="30" spans="1:9" s="93" customFormat="1" ht="18.75" customHeight="1" hidden="1">
      <c r="A30" s="114"/>
      <c r="B30" s="115" t="s">
        <v>12</v>
      </c>
      <c r="C30" s="116">
        <v>218594</v>
      </c>
      <c r="D30" s="116">
        <v>45959.25</v>
      </c>
      <c r="E30" s="150">
        <f t="shared" si="0"/>
        <v>0.21024936640529931</v>
      </c>
      <c r="F30" s="150">
        <v>1</v>
      </c>
      <c r="H30" s="138">
        <v>135222.5</v>
      </c>
      <c r="I30" s="94"/>
    </row>
    <row r="31" spans="1:9" s="93" customFormat="1" ht="18.75" customHeight="1" hidden="1">
      <c r="A31" s="114"/>
      <c r="B31" s="115" t="s">
        <v>17</v>
      </c>
      <c r="C31" s="116">
        <v>195843</v>
      </c>
      <c r="D31" s="116">
        <v>40529</v>
      </c>
      <c r="E31" s="150">
        <f t="shared" si="0"/>
        <v>0.20694638051908926</v>
      </c>
      <c r="F31" s="150">
        <v>1</v>
      </c>
      <c r="H31" s="138">
        <v>145350</v>
      </c>
      <c r="I31" s="94"/>
    </row>
    <row r="32" spans="1:9" s="93" customFormat="1" ht="18.75" customHeight="1" hidden="1">
      <c r="A32" s="114"/>
      <c r="B32" s="115" t="s">
        <v>8</v>
      </c>
      <c r="C32" s="116">
        <v>284038</v>
      </c>
      <c r="D32" s="116">
        <v>144300</v>
      </c>
      <c r="E32" s="150">
        <f t="shared" si="0"/>
        <v>0.5080306156218534</v>
      </c>
      <c r="F32" s="150">
        <v>1</v>
      </c>
      <c r="H32" s="138">
        <v>152600</v>
      </c>
      <c r="I32" s="94"/>
    </row>
    <row r="33" spans="1:9" s="93" customFormat="1" ht="18.75" customHeight="1" hidden="1">
      <c r="A33" s="114"/>
      <c r="B33" s="115" t="s">
        <v>78</v>
      </c>
      <c r="C33" s="116">
        <v>0</v>
      </c>
      <c r="D33" s="116">
        <v>0</v>
      </c>
      <c r="E33" s="150"/>
      <c r="F33" s="150"/>
      <c r="H33" s="138">
        <v>0</v>
      </c>
      <c r="I33" s="94"/>
    </row>
    <row r="34" spans="1:9" s="93" customFormat="1" ht="18.75" customHeight="1" hidden="1">
      <c r="A34" s="114"/>
      <c r="B34" s="115" t="s">
        <v>13</v>
      </c>
      <c r="C34" s="116">
        <v>60000</v>
      </c>
      <c r="D34" s="116">
        <v>0</v>
      </c>
      <c r="E34" s="150"/>
      <c r="F34" s="150"/>
      <c r="H34" s="138">
        <v>0</v>
      </c>
      <c r="I34" s="94"/>
    </row>
    <row r="35" spans="1:9" s="93" customFormat="1" ht="18.75" customHeight="1" hidden="1">
      <c r="A35" s="114"/>
      <c r="B35" s="115" t="s">
        <v>14</v>
      </c>
      <c r="C35" s="116">
        <v>63036</v>
      </c>
      <c r="D35" s="116">
        <v>10977</v>
      </c>
      <c r="E35" s="150">
        <f>D35/C35</f>
        <v>0.1741385874738245</v>
      </c>
      <c r="F35" s="150">
        <v>1</v>
      </c>
      <c r="H35" s="138">
        <v>20741</v>
      </c>
      <c r="I35" s="94"/>
    </row>
    <row r="36" spans="1:9" s="11" customFormat="1" ht="18.75" customHeight="1">
      <c r="A36" s="77" t="s">
        <v>106</v>
      </c>
      <c r="B36" s="71" t="s">
        <v>69</v>
      </c>
      <c r="C36" s="132">
        <v>1669305</v>
      </c>
      <c r="D36" s="132">
        <v>1295520.801706</v>
      </c>
      <c r="E36" s="176">
        <f>'[6]CHI CHÍNH'!$G$37</f>
        <v>0.9125564495368965</v>
      </c>
      <c r="F36" s="176">
        <v>0.9125564495368965</v>
      </c>
      <c r="H36" s="134">
        <v>995206</v>
      </c>
      <c r="I36" s="62"/>
    </row>
    <row r="37" spans="1:9" s="11" customFormat="1" ht="18.75" customHeight="1">
      <c r="A37" s="77" t="s">
        <v>107</v>
      </c>
      <c r="B37" s="71" t="s">
        <v>70</v>
      </c>
      <c r="C37" s="132">
        <v>688801</v>
      </c>
      <c r="D37" s="132">
        <v>529705.784328</v>
      </c>
      <c r="E37" s="176">
        <f>'[6]CHI CHÍNH'!$G$38</f>
        <v>0.7475170544941555</v>
      </c>
      <c r="F37" s="176">
        <v>0.7475170544941555</v>
      </c>
      <c r="H37" s="134">
        <v>545678</v>
      </c>
      <c r="I37" s="62"/>
    </row>
    <row r="38" spans="1:9" s="11" customFormat="1" ht="18.75" customHeight="1">
      <c r="A38" s="77"/>
      <c r="B38" s="71"/>
      <c r="C38" s="132"/>
      <c r="D38" s="132"/>
      <c r="E38" s="176"/>
      <c r="F38" s="176"/>
      <c r="H38" s="134"/>
      <c r="I38" s="62"/>
    </row>
    <row r="39" spans="1:9" s="12" customFormat="1" ht="31.5">
      <c r="A39" s="78" t="s">
        <v>3</v>
      </c>
      <c r="B39" s="72" t="s">
        <v>71</v>
      </c>
      <c r="C39" s="85">
        <v>5700</v>
      </c>
      <c r="D39" s="87">
        <v>2578.471467</v>
      </c>
      <c r="E39" s="117"/>
      <c r="F39" s="117"/>
      <c r="H39" s="139">
        <v>0</v>
      </c>
      <c r="I39" s="15"/>
    </row>
    <row r="40" spans="1:9" s="10" customFormat="1" ht="21" customHeight="1">
      <c r="A40" s="75" t="s">
        <v>4</v>
      </c>
      <c r="B40" s="69" t="s">
        <v>72</v>
      </c>
      <c r="C40" s="85">
        <v>1230</v>
      </c>
      <c r="D40" s="85">
        <v>0</v>
      </c>
      <c r="E40" s="117"/>
      <c r="F40" s="117"/>
      <c r="H40" s="135">
        <v>0</v>
      </c>
      <c r="I40" s="15"/>
    </row>
    <row r="41" spans="1:9" s="10" customFormat="1" ht="21" customHeight="1">
      <c r="A41" s="75" t="s">
        <v>9</v>
      </c>
      <c r="B41" s="69" t="s">
        <v>73</v>
      </c>
      <c r="C41" s="85">
        <v>225555</v>
      </c>
      <c r="D41" s="85">
        <v>0</v>
      </c>
      <c r="E41" s="117"/>
      <c r="F41" s="117"/>
      <c r="H41" s="135">
        <v>0</v>
      </c>
      <c r="I41" s="15"/>
    </row>
    <row r="42" spans="1:9" s="10" customFormat="1" ht="21" customHeight="1">
      <c r="A42" s="75" t="s">
        <v>91</v>
      </c>
      <c r="B42" s="69" t="s">
        <v>92</v>
      </c>
      <c r="C42" s="86"/>
      <c r="D42" s="85">
        <v>35794.774558000005</v>
      </c>
      <c r="E42" s="117"/>
      <c r="F42" s="117"/>
      <c r="H42" s="135">
        <v>35795</v>
      </c>
      <c r="I42" s="15"/>
    </row>
    <row r="43" spans="1:9" s="10" customFormat="1" ht="35.25" customHeight="1">
      <c r="A43" s="75" t="s">
        <v>7</v>
      </c>
      <c r="B43" s="69" t="s">
        <v>74</v>
      </c>
      <c r="C43" s="85">
        <f>C44+C45+C46</f>
        <v>1444558</v>
      </c>
      <c r="D43" s="85">
        <v>885300.75</v>
      </c>
      <c r="E43" s="180">
        <f>D43/C43</f>
        <v>0.6128523396083785</v>
      </c>
      <c r="F43" s="117"/>
      <c r="H43" s="135">
        <v>374133.5</v>
      </c>
      <c r="I43" s="15"/>
    </row>
    <row r="44" spans="1:9" ht="18.75" customHeight="1">
      <c r="A44" s="76" t="s">
        <v>86</v>
      </c>
      <c r="B44" s="70" t="s">
        <v>75</v>
      </c>
      <c r="C44" s="86"/>
      <c r="D44" s="86">
        <v>0</v>
      </c>
      <c r="E44" s="118"/>
      <c r="F44" s="118"/>
      <c r="H44" s="137">
        <v>30350</v>
      </c>
      <c r="I44" s="62"/>
    </row>
    <row r="45" spans="1:9" ht="18.75" customHeight="1">
      <c r="A45" s="76" t="s">
        <v>87</v>
      </c>
      <c r="B45" s="70" t="s">
        <v>76</v>
      </c>
      <c r="C45" s="86">
        <v>665531</v>
      </c>
      <c r="D45" s="86">
        <v>400475</v>
      </c>
      <c r="E45" s="178">
        <f>D45/C45</f>
        <v>0.6017375599333464</v>
      </c>
      <c r="F45" s="118"/>
      <c r="H45" s="137">
        <v>153457</v>
      </c>
      <c r="I45" s="62"/>
    </row>
    <row r="46" spans="1:9" ht="17.25" customHeight="1">
      <c r="A46" s="100" t="s">
        <v>88</v>
      </c>
      <c r="B46" s="101" t="s">
        <v>77</v>
      </c>
      <c r="C46" s="102">
        <v>779027</v>
      </c>
      <c r="D46" s="102">
        <v>484825.75</v>
      </c>
      <c r="E46" s="179">
        <f>D46/C46</f>
        <v>0.6223478133620529</v>
      </c>
      <c r="F46" s="119"/>
      <c r="H46" s="137">
        <v>190326.5</v>
      </c>
      <c r="I46" s="62"/>
    </row>
    <row r="47" spans="1:9" s="58" customFormat="1" ht="15.75" hidden="1">
      <c r="A47" s="95" t="s">
        <v>20</v>
      </c>
      <c r="B47" s="96" t="s">
        <v>35</v>
      </c>
      <c r="C47" s="97"/>
      <c r="D47" s="97"/>
      <c r="E47" s="98"/>
      <c r="F47" s="99"/>
      <c r="H47" s="91">
        <f>'[7]CHI'!D49</f>
        <v>0</v>
      </c>
      <c r="I47" s="80"/>
    </row>
    <row r="48" spans="1:9" s="83" customFormat="1" ht="15.75" hidden="1">
      <c r="A48" s="81" t="s">
        <v>34</v>
      </c>
      <c r="B48" s="82" t="s">
        <v>18</v>
      </c>
      <c r="C48" s="88">
        <f>'[4]CHI'!C48</f>
        <v>22100</v>
      </c>
      <c r="D48" s="88"/>
      <c r="E48" s="92"/>
      <c r="F48" s="92"/>
      <c r="H48" s="91">
        <f>'[7]CHI'!D50</f>
        <v>12689</v>
      </c>
      <c r="I48" s="80"/>
    </row>
    <row r="49" ht="22.5" customHeight="1"/>
    <row r="50" ht="15.75">
      <c r="D50" s="17"/>
    </row>
    <row r="51" ht="15.75">
      <c r="D51" s="17"/>
    </row>
  </sheetData>
  <sheetProtection/>
  <mergeCells count="12">
    <mergeCell ref="A7:A8"/>
    <mergeCell ref="E1:F1"/>
    <mergeCell ref="A1:B1"/>
    <mergeCell ref="A3:F3"/>
    <mergeCell ref="A4:F4"/>
    <mergeCell ref="A5:F5"/>
    <mergeCell ref="D7:D8"/>
    <mergeCell ref="H7:H8"/>
    <mergeCell ref="B7:B8"/>
    <mergeCell ref="C7:C8"/>
    <mergeCell ref="E6:F6"/>
    <mergeCell ref="E7:F7"/>
  </mergeCells>
  <printOptions/>
  <pageMargins left="0.56" right="0.18" top="0.24" bottom="0.18" header="0.36" footer="0.33"/>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alphahd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cp:lastPrinted>2021-10-11T07:47:17Z</cp:lastPrinted>
  <dcterms:created xsi:type="dcterms:W3CDTF">2010-03-22T02:13:33Z</dcterms:created>
  <dcterms:modified xsi:type="dcterms:W3CDTF">2021-10-12T00:45:42Z</dcterms:modified>
  <cp:category/>
  <cp:version/>
  <cp:contentType/>
  <cp:contentStatus/>
</cp:coreProperties>
</file>